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worksheets/wsSortMap1.xml" ContentType="application/vnd.ms-excel.wsSortMap+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codeName="ThisWorkbook" defaultThemeVersion="124226"/>
  <mc:AlternateContent xmlns:mc="http://schemas.openxmlformats.org/markup-compatibility/2006">
    <mc:Choice Requires="x15">
      <x15ac:absPath xmlns:x15ac="http://schemas.microsoft.com/office/spreadsheetml/2010/11/ac" url="C:\Users\Honza\Documents\létání\Navigační štítek\"/>
    </mc:Choice>
  </mc:AlternateContent>
  <xr:revisionPtr revIDLastSave="0" documentId="13_ncr:1_{F0FB1621-392A-410E-9CBE-A06E80325DB1}" xr6:coauthVersionLast="45" xr6:coauthVersionMax="45" xr10:uidLastSave="{00000000-0000-0000-0000-000000000000}"/>
  <workbookProtection workbookAlgorithmName="SHA-512" workbookHashValue="3yoAoVANmfqaZflDWhbFokKoMnEten1DElMBEi9GsdRApFJiOL/K1ZRTEU9kAD6cu6bkgbXlB/NXD8sGGd2wuQ==" workbookSaltValue="7u7LLtwJEIm3dTud0vEclA==" workbookSpinCount="100000" lockStructure="1"/>
  <bookViews>
    <workbookView xWindow="-108" yWindow="-108" windowWidth="23256" windowHeight="12576" xr2:uid="{00000000-000D-0000-FFFF-FFFF00000000}"/>
  </bookViews>
  <sheets>
    <sheet name="Úvod" sheetId="8" r:id="rId1"/>
    <sheet name="Štítek MALY" sheetId="1" r:id="rId2"/>
    <sheet name="Štítek VELKÝ" sheetId="2" r:id="rId3"/>
    <sheet name="Štítek CRT" sheetId="3" r:id="rId4"/>
    <sheet name="Letiště HK kraj" sheetId="7" r:id="rId5"/>
    <sheet name="Databáze letišť" sheetId="4" r:id="rId6"/>
  </sheets>
  <calcPr calcId="191029"/>
  <customWorkbookViews>
    <customWorkbookView name="Honza - vlastní zobrazení" guid="{B44E7861-8D9F-404D-9033-290428AA5D96}" mergeInterval="0" personalView="1" maximized="1" xWindow="1" yWindow="1" windowWidth="807" windowHeight="620" activeSheetId="2"/>
    <customWorkbookView name="Jan Kánský – osobní zobrazení" guid="{B565ED29-3D41-40DD-A145-79FB2B17E775}" mergeInterval="0" personalView="1" maximized="1" windowWidth="1362" windowHeight="542" activeSheetId="4"/>
    <customWorkbookView name="Zdena Gundzová – osobní zobrazení" guid="{EA88F487-B9FE-49A7-BCC6-B74728D46408}" mergeInterval="0" personalView="1" maximized="1" xWindow="-11" yWindow="-11" windowWidth="1942" windowHeight="1042" activeSheetId="5" showComments="commIndAndComment"/>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6" i="3" l="1"/>
  <c r="H36" i="2" l="1"/>
  <c r="K4" i="3" l="1"/>
  <c r="L4" i="3"/>
  <c r="M4" i="3"/>
  <c r="N4" i="3"/>
  <c r="O4" i="3"/>
  <c r="P4" i="3"/>
  <c r="K5" i="3"/>
  <c r="L5" i="3"/>
  <c r="M5" i="3"/>
  <c r="N5" i="3"/>
  <c r="O5" i="3"/>
  <c r="P5" i="3"/>
  <c r="K6" i="3"/>
  <c r="L6" i="3"/>
  <c r="M6" i="3"/>
  <c r="N6" i="3"/>
  <c r="O6" i="3"/>
  <c r="P6" i="3"/>
  <c r="K7" i="3"/>
  <c r="L7" i="3"/>
  <c r="M7" i="3"/>
  <c r="N7" i="3"/>
  <c r="O7" i="3"/>
  <c r="P7" i="3"/>
  <c r="K8" i="3"/>
  <c r="L8" i="3"/>
  <c r="M8" i="3"/>
  <c r="N8" i="3"/>
  <c r="O8" i="3"/>
  <c r="P8" i="3"/>
  <c r="K9" i="3"/>
  <c r="L9" i="3"/>
  <c r="M9" i="3"/>
  <c r="N9" i="3"/>
  <c r="O9" i="3"/>
  <c r="P9" i="3"/>
  <c r="K10" i="3"/>
  <c r="L10" i="3"/>
  <c r="M10" i="3"/>
  <c r="N10" i="3"/>
  <c r="O10" i="3"/>
  <c r="P10" i="3"/>
  <c r="K11" i="3"/>
  <c r="L11" i="3"/>
  <c r="M11" i="3"/>
  <c r="N11" i="3"/>
  <c r="O11" i="3"/>
  <c r="P11" i="3"/>
  <c r="K12" i="3"/>
  <c r="L12" i="3"/>
  <c r="M12" i="3"/>
  <c r="N12" i="3"/>
  <c r="O12" i="3"/>
  <c r="P12" i="3"/>
  <c r="K13" i="3"/>
  <c r="L13" i="3"/>
  <c r="M13" i="3"/>
  <c r="N13" i="3"/>
  <c r="O13" i="3"/>
  <c r="P13" i="3"/>
  <c r="K14" i="3"/>
  <c r="L14" i="3"/>
  <c r="M14" i="3"/>
  <c r="N14" i="3"/>
  <c r="O14" i="3"/>
  <c r="P14" i="3"/>
  <c r="K15" i="3"/>
  <c r="L15" i="3"/>
  <c r="M15" i="3"/>
  <c r="N15" i="3"/>
  <c r="O15" i="3"/>
  <c r="P15" i="3"/>
  <c r="K16" i="3"/>
  <c r="L16" i="3"/>
  <c r="M16" i="3"/>
  <c r="N16" i="3"/>
  <c r="O16" i="3"/>
  <c r="P16" i="3"/>
  <c r="K17" i="3"/>
  <c r="L17" i="3"/>
  <c r="M17" i="3"/>
  <c r="N17" i="3"/>
  <c r="O17" i="3"/>
  <c r="P17" i="3"/>
  <c r="K18" i="3"/>
  <c r="L18" i="3"/>
  <c r="M18" i="3"/>
  <c r="N18" i="3"/>
  <c r="O18" i="3"/>
  <c r="P18" i="3"/>
  <c r="K19" i="3"/>
  <c r="L19" i="3"/>
  <c r="M19" i="3"/>
  <c r="N19" i="3"/>
  <c r="O19" i="3"/>
  <c r="P19" i="3"/>
  <c r="K20" i="3"/>
  <c r="L20" i="3"/>
  <c r="M20" i="3"/>
  <c r="N20" i="3"/>
  <c r="O20" i="3"/>
  <c r="P20" i="3"/>
  <c r="K21" i="3"/>
  <c r="L21" i="3"/>
  <c r="M21" i="3"/>
  <c r="N21" i="3"/>
  <c r="O21" i="3"/>
  <c r="P21" i="3"/>
  <c r="K22" i="3"/>
  <c r="L22" i="3"/>
  <c r="M22" i="3"/>
  <c r="N22" i="3"/>
  <c r="O22" i="3"/>
  <c r="P22" i="3"/>
  <c r="K23" i="3"/>
  <c r="L23" i="3"/>
  <c r="M23" i="3"/>
  <c r="N23" i="3"/>
  <c r="O23" i="3"/>
  <c r="P23" i="3"/>
  <c r="K24" i="3"/>
  <c r="L24" i="3"/>
  <c r="M24" i="3"/>
  <c r="N24" i="3"/>
  <c r="O24" i="3"/>
  <c r="P24" i="3"/>
  <c r="K25" i="3"/>
  <c r="L25" i="3"/>
  <c r="M25" i="3"/>
  <c r="N25" i="3"/>
  <c r="O25" i="3"/>
  <c r="P25" i="3"/>
  <c r="K26" i="3"/>
  <c r="L26" i="3"/>
  <c r="M26" i="3"/>
  <c r="N26" i="3"/>
  <c r="O26" i="3"/>
  <c r="P26" i="3"/>
  <c r="K27" i="3"/>
  <c r="L27" i="3"/>
  <c r="M27" i="3"/>
  <c r="N27" i="3"/>
  <c r="O27" i="3"/>
  <c r="P27" i="3"/>
  <c r="K28" i="3"/>
  <c r="L28" i="3"/>
  <c r="M28" i="3"/>
  <c r="N28" i="3"/>
  <c r="O28" i="3"/>
  <c r="P28" i="3"/>
  <c r="K29" i="3"/>
  <c r="L29" i="3"/>
  <c r="M29" i="3"/>
  <c r="N29" i="3"/>
  <c r="O29" i="3"/>
  <c r="P29" i="3"/>
  <c r="K30" i="3"/>
  <c r="L30" i="3"/>
  <c r="M30" i="3"/>
  <c r="N30" i="3"/>
  <c r="O30" i="3"/>
  <c r="P30" i="3"/>
  <c r="K31" i="3"/>
  <c r="L31" i="3"/>
  <c r="M31" i="3"/>
  <c r="N31" i="3"/>
  <c r="O31" i="3"/>
  <c r="P31" i="3"/>
  <c r="K32" i="3"/>
  <c r="L32" i="3"/>
  <c r="M32" i="3"/>
  <c r="N32" i="3"/>
  <c r="O32" i="3"/>
  <c r="P32" i="3"/>
  <c r="K33" i="3"/>
  <c r="L33" i="3"/>
  <c r="M33" i="3"/>
  <c r="N33" i="3"/>
  <c r="O33" i="3"/>
  <c r="P33" i="3"/>
  <c r="K34" i="3"/>
  <c r="L34" i="3"/>
  <c r="M34" i="3"/>
  <c r="N34" i="3"/>
  <c r="O34" i="3"/>
  <c r="P34" i="3"/>
  <c r="K35" i="3"/>
  <c r="L35" i="3"/>
  <c r="M35" i="3"/>
  <c r="N35" i="3"/>
  <c r="O35" i="3"/>
  <c r="P35" i="3"/>
  <c r="K36" i="3"/>
  <c r="L36" i="3"/>
  <c r="M36" i="3"/>
  <c r="N36" i="3"/>
  <c r="O36" i="3"/>
  <c r="P36" i="3"/>
  <c r="P3" i="3"/>
  <c r="O3" i="3"/>
  <c r="N3" i="3"/>
  <c r="M3" i="3"/>
  <c r="L3" i="3"/>
  <c r="K3" i="3"/>
  <c r="P2" i="3"/>
  <c r="O2" i="3"/>
  <c r="N2" i="3"/>
  <c r="M2" i="3"/>
  <c r="L2" i="3"/>
  <c r="K2" i="3"/>
  <c r="E23" i="1"/>
  <c r="E24" i="1"/>
  <c r="E25" i="1"/>
  <c r="E26" i="1"/>
  <c r="E27" i="1"/>
  <c r="E28" i="1"/>
  <c r="E29" i="1"/>
  <c r="E30" i="1"/>
  <c r="E31" i="1"/>
  <c r="E32" i="1"/>
  <c r="E33" i="1"/>
  <c r="E34" i="1"/>
  <c r="E21" i="1"/>
  <c r="G23" i="1"/>
  <c r="G24" i="1"/>
  <c r="G25" i="1"/>
  <c r="G26" i="1"/>
  <c r="G27" i="1"/>
  <c r="G28" i="1"/>
  <c r="G29" i="1"/>
  <c r="G30" i="1"/>
  <c r="G31" i="1"/>
  <c r="G32" i="1"/>
  <c r="G33" i="1"/>
  <c r="G34" i="1"/>
  <c r="G21" i="1"/>
  <c r="P36" i="7"/>
  <c r="O36" i="7"/>
  <c r="N36" i="7"/>
  <c r="M36" i="7"/>
  <c r="L36" i="7"/>
  <c r="K36" i="7"/>
  <c r="P35" i="7"/>
  <c r="O35" i="7"/>
  <c r="N35" i="7"/>
  <c r="M35" i="7"/>
  <c r="L35" i="7"/>
  <c r="K35" i="7"/>
  <c r="P34" i="7"/>
  <c r="O34" i="7"/>
  <c r="N34" i="7"/>
  <c r="M34" i="7"/>
  <c r="L34" i="7"/>
  <c r="K34" i="7"/>
  <c r="P33" i="7"/>
  <c r="O33" i="7"/>
  <c r="N33" i="7"/>
  <c r="M33" i="7"/>
  <c r="L33" i="7"/>
  <c r="K33" i="7"/>
  <c r="F33" i="7"/>
  <c r="A33" i="7"/>
  <c r="P32" i="7"/>
  <c r="O32" i="7"/>
  <c r="N32" i="7"/>
  <c r="M32" i="7"/>
  <c r="L32" i="7"/>
  <c r="K32" i="7"/>
  <c r="F32" i="7"/>
  <c r="A32" i="7"/>
  <c r="P31" i="7"/>
  <c r="O31" i="7"/>
  <c r="N31" i="7"/>
  <c r="M31" i="7"/>
  <c r="L31" i="7"/>
  <c r="K31" i="7"/>
  <c r="F31" i="7"/>
  <c r="A31" i="7"/>
  <c r="P30" i="7"/>
  <c r="O30" i="7"/>
  <c r="N30" i="7"/>
  <c r="M30" i="7"/>
  <c r="L30" i="7"/>
  <c r="K30" i="7"/>
  <c r="F30" i="7"/>
  <c r="A30" i="7"/>
  <c r="P29" i="7"/>
  <c r="O29" i="7"/>
  <c r="N29" i="7"/>
  <c r="M29" i="7"/>
  <c r="L29" i="7"/>
  <c r="K29" i="7"/>
  <c r="F29" i="7"/>
  <c r="A29" i="7"/>
  <c r="P28" i="7"/>
  <c r="O28" i="7"/>
  <c r="N28" i="7"/>
  <c r="M28" i="7"/>
  <c r="L28" i="7"/>
  <c r="K28" i="7"/>
  <c r="F28" i="7"/>
  <c r="A28" i="7"/>
  <c r="P27" i="7"/>
  <c r="O27" i="7"/>
  <c r="N27" i="7"/>
  <c r="M27" i="7"/>
  <c r="L27" i="7"/>
  <c r="K27" i="7"/>
  <c r="F27" i="7"/>
  <c r="A27" i="7"/>
  <c r="P26" i="7"/>
  <c r="O26" i="7"/>
  <c r="N26" i="7"/>
  <c r="M26" i="7"/>
  <c r="L26" i="7"/>
  <c r="K26" i="7"/>
  <c r="F26" i="7"/>
  <c r="A26" i="7"/>
  <c r="P25" i="7"/>
  <c r="O25" i="7"/>
  <c r="N25" i="7"/>
  <c r="M25" i="7"/>
  <c r="L25" i="7"/>
  <c r="K25" i="7"/>
  <c r="F25" i="7"/>
  <c r="A25" i="7"/>
  <c r="P24" i="7"/>
  <c r="O24" i="7"/>
  <c r="N24" i="7"/>
  <c r="M24" i="7"/>
  <c r="L24" i="7"/>
  <c r="K24" i="7"/>
  <c r="F24" i="7"/>
  <c r="A24" i="7"/>
  <c r="P23" i="7"/>
  <c r="O23" i="7"/>
  <c r="N23" i="7"/>
  <c r="M23" i="7"/>
  <c r="L23" i="7"/>
  <c r="K23" i="7"/>
  <c r="F23" i="7"/>
  <c r="A23" i="7"/>
  <c r="P22" i="7"/>
  <c r="O22" i="7"/>
  <c r="N22" i="7"/>
  <c r="M22" i="7"/>
  <c r="L22" i="7"/>
  <c r="K22" i="7"/>
  <c r="F22" i="7"/>
  <c r="P21" i="7"/>
  <c r="O21" i="7"/>
  <c r="N21" i="7"/>
  <c r="M21" i="7"/>
  <c r="L21" i="7"/>
  <c r="K21" i="7"/>
  <c r="F21" i="7"/>
  <c r="P20" i="7"/>
  <c r="O20" i="7"/>
  <c r="N20" i="7"/>
  <c r="M20" i="7"/>
  <c r="L20" i="7"/>
  <c r="K20" i="7"/>
  <c r="F20" i="7"/>
  <c r="P19" i="7"/>
  <c r="O19" i="7"/>
  <c r="N19" i="7"/>
  <c r="M19" i="7"/>
  <c r="L19" i="7"/>
  <c r="K19" i="7"/>
  <c r="F19" i="7"/>
  <c r="P18" i="7"/>
  <c r="O18" i="7"/>
  <c r="N18" i="7"/>
  <c r="M18" i="7"/>
  <c r="L18" i="7"/>
  <c r="K18" i="7"/>
  <c r="F18" i="7"/>
  <c r="P17" i="7"/>
  <c r="O17" i="7"/>
  <c r="N17" i="7"/>
  <c r="M17" i="7"/>
  <c r="L17" i="7"/>
  <c r="K17" i="7"/>
  <c r="F17" i="7"/>
  <c r="P16" i="7"/>
  <c r="O16" i="7"/>
  <c r="N16" i="7"/>
  <c r="M16" i="7"/>
  <c r="L16" i="7"/>
  <c r="K16" i="7"/>
  <c r="F16" i="7"/>
  <c r="P15" i="7"/>
  <c r="O15" i="7"/>
  <c r="N15" i="7"/>
  <c r="M15" i="7"/>
  <c r="L15" i="7"/>
  <c r="K15" i="7"/>
  <c r="F15" i="7"/>
  <c r="P14" i="7"/>
  <c r="O14" i="7"/>
  <c r="N14" i="7"/>
  <c r="M14" i="7"/>
  <c r="L14" i="7"/>
  <c r="K14" i="7"/>
  <c r="F14" i="7"/>
  <c r="P13" i="7"/>
  <c r="O13" i="7"/>
  <c r="N13" i="7"/>
  <c r="M13" i="7"/>
  <c r="L13" i="7"/>
  <c r="K13" i="7"/>
  <c r="F13" i="7"/>
  <c r="P12" i="7"/>
  <c r="O12" i="7"/>
  <c r="N12" i="7"/>
  <c r="M12" i="7"/>
  <c r="L12" i="7"/>
  <c r="K12" i="7"/>
  <c r="F12" i="7"/>
  <c r="P11" i="7"/>
  <c r="O11" i="7"/>
  <c r="N11" i="7"/>
  <c r="M11" i="7"/>
  <c r="L11" i="7"/>
  <c r="K11" i="7"/>
  <c r="F11" i="7"/>
  <c r="P10" i="7"/>
  <c r="O10" i="7"/>
  <c r="N10" i="7"/>
  <c r="M10" i="7"/>
  <c r="L10" i="7"/>
  <c r="K10" i="7"/>
  <c r="F10" i="7"/>
  <c r="P9" i="7"/>
  <c r="O9" i="7"/>
  <c r="N9" i="7"/>
  <c r="M9" i="7"/>
  <c r="L9" i="7"/>
  <c r="K9" i="7"/>
  <c r="F9" i="7"/>
  <c r="P8" i="7"/>
  <c r="O8" i="7"/>
  <c r="N8" i="7"/>
  <c r="M8" i="7"/>
  <c r="L8" i="7"/>
  <c r="K8" i="7"/>
  <c r="F8" i="7"/>
  <c r="P7" i="7"/>
  <c r="O7" i="7"/>
  <c r="N7" i="7"/>
  <c r="M7" i="7"/>
  <c r="L7" i="7"/>
  <c r="K7" i="7"/>
  <c r="F7" i="7"/>
  <c r="P6" i="7"/>
  <c r="O6" i="7"/>
  <c r="N6" i="7"/>
  <c r="M6" i="7"/>
  <c r="L6" i="7"/>
  <c r="K6" i="7"/>
  <c r="P5" i="7"/>
  <c r="O5" i="7"/>
  <c r="N5" i="7"/>
  <c r="M5" i="7"/>
  <c r="L5" i="7"/>
  <c r="K5" i="7"/>
  <c r="P4" i="7"/>
  <c r="O4" i="7"/>
  <c r="N4" i="7"/>
  <c r="M4" i="7"/>
  <c r="L4" i="7"/>
  <c r="K4" i="7"/>
  <c r="P3" i="7"/>
  <c r="O3" i="7"/>
  <c r="N3" i="7"/>
  <c r="M3" i="7"/>
  <c r="L3" i="7"/>
  <c r="K3" i="7"/>
  <c r="P2" i="7"/>
  <c r="O2" i="7"/>
  <c r="N2" i="7"/>
  <c r="M2" i="7"/>
  <c r="L2" i="7"/>
  <c r="K2" i="7"/>
  <c r="L4" i="2"/>
  <c r="M4" i="2"/>
  <c r="N4" i="2"/>
  <c r="O4" i="2"/>
  <c r="P4" i="2"/>
  <c r="L5" i="2"/>
  <c r="M5" i="2"/>
  <c r="N5" i="2"/>
  <c r="O5" i="2"/>
  <c r="P5" i="2"/>
  <c r="L6" i="2"/>
  <c r="M6" i="2"/>
  <c r="N6" i="2"/>
  <c r="O6" i="2"/>
  <c r="P6" i="2"/>
  <c r="L7" i="2"/>
  <c r="M7" i="2"/>
  <c r="N7" i="2"/>
  <c r="O7" i="2"/>
  <c r="P7" i="2"/>
  <c r="L8" i="2"/>
  <c r="M8" i="2"/>
  <c r="N8" i="2"/>
  <c r="O8" i="2"/>
  <c r="P8" i="2"/>
  <c r="L9" i="2"/>
  <c r="M9" i="2"/>
  <c r="N9" i="2"/>
  <c r="O9" i="2"/>
  <c r="P9" i="2"/>
  <c r="L10" i="2"/>
  <c r="M10" i="2"/>
  <c r="N10" i="2"/>
  <c r="O10" i="2"/>
  <c r="P10" i="2"/>
  <c r="L11" i="2"/>
  <c r="M11" i="2"/>
  <c r="N11" i="2"/>
  <c r="O11" i="2"/>
  <c r="P11" i="2"/>
  <c r="L12" i="2"/>
  <c r="M12" i="2"/>
  <c r="N12" i="2"/>
  <c r="O12" i="2"/>
  <c r="P12" i="2"/>
  <c r="L13" i="2"/>
  <c r="M13" i="2"/>
  <c r="N13" i="2"/>
  <c r="O13" i="2"/>
  <c r="P13" i="2"/>
  <c r="L14" i="2"/>
  <c r="M14" i="2"/>
  <c r="N14" i="2"/>
  <c r="O14" i="2"/>
  <c r="P14" i="2"/>
  <c r="L15" i="2"/>
  <c r="M15" i="2"/>
  <c r="N15" i="2"/>
  <c r="O15" i="2"/>
  <c r="P15" i="2"/>
  <c r="L16" i="2"/>
  <c r="M16" i="2"/>
  <c r="N16" i="2"/>
  <c r="O16" i="2"/>
  <c r="P16" i="2"/>
  <c r="L17" i="2"/>
  <c r="M17" i="2"/>
  <c r="N17" i="2"/>
  <c r="O17" i="2"/>
  <c r="P17" i="2"/>
  <c r="L18" i="2"/>
  <c r="M18" i="2"/>
  <c r="N18" i="2"/>
  <c r="O18" i="2"/>
  <c r="P18" i="2"/>
  <c r="L19" i="2"/>
  <c r="M19" i="2"/>
  <c r="N19" i="2"/>
  <c r="O19" i="2"/>
  <c r="P19" i="2"/>
  <c r="L20" i="2"/>
  <c r="M20" i="2"/>
  <c r="N20" i="2"/>
  <c r="O20" i="2"/>
  <c r="P20" i="2"/>
  <c r="L21" i="2"/>
  <c r="M21" i="2"/>
  <c r="N21" i="2"/>
  <c r="O21" i="2"/>
  <c r="P21" i="2"/>
  <c r="L22" i="2"/>
  <c r="M22" i="2"/>
  <c r="N22" i="2"/>
  <c r="O22" i="2"/>
  <c r="P22" i="2"/>
  <c r="L23" i="2"/>
  <c r="M23" i="2"/>
  <c r="N23" i="2"/>
  <c r="O23" i="2"/>
  <c r="P23" i="2"/>
  <c r="L24" i="2"/>
  <c r="M24" i="2"/>
  <c r="N24" i="2"/>
  <c r="O24" i="2"/>
  <c r="P24" i="2"/>
  <c r="L25" i="2"/>
  <c r="M25" i="2"/>
  <c r="N25" i="2"/>
  <c r="O25" i="2"/>
  <c r="P25" i="2"/>
  <c r="L26" i="2"/>
  <c r="M26" i="2"/>
  <c r="N26" i="2"/>
  <c r="O26" i="2"/>
  <c r="P26" i="2"/>
  <c r="L27" i="2"/>
  <c r="M27" i="2"/>
  <c r="N27" i="2"/>
  <c r="O27" i="2"/>
  <c r="P27" i="2"/>
  <c r="L28" i="2"/>
  <c r="M28" i="2"/>
  <c r="N28" i="2"/>
  <c r="O28" i="2"/>
  <c r="P28" i="2"/>
  <c r="L29" i="2"/>
  <c r="M29" i="2"/>
  <c r="N29" i="2"/>
  <c r="O29" i="2"/>
  <c r="P29" i="2"/>
  <c r="L30" i="2"/>
  <c r="M30" i="2"/>
  <c r="N30" i="2"/>
  <c r="O30" i="2"/>
  <c r="P30" i="2"/>
  <c r="L31" i="2"/>
  <c r="M31" i="2"/>
  <c r="N31" i="2"/>
  <c r="O31" i="2"/>
  <c r="P31" i="2"/>
  <c r="L32" i="2"/>
  <c r="M32" i="2"/>
  <c r="N32" i="2"/>
  <c r="O32" i="2"/>
  <c r="P32" i="2"/>
  <c r="L33" i="2"/>
  <c r="M33" i="2"/>
  <c r="N33" i="2"/>
  <c r="O33" i="2"/>
  <c r="P33" i="2"/>
  <c r="L34" i="2"/>
  <c r="M34" i="2"/>
  <c r="N34" i="2"/>
  <c r="O34" i="2"/>
  <c r="P34" i="2"/>
  <c r="L35" i="2"/>
  <c r="M35" i="2"/>
  <c r="N35" i="2"/>
  <c r="O35" i="2"/>
  <c r="P35" i="2"/>
  <c r="L36" i="2"/>
  <c r="M36" i="2"/>
  <c r="N36" i="2"/>
  <c r="O36" i="2"/>
  <c r="P36" i="2"/>
  <c r="P3" i="2"/>
  <c r="O3" i="2"/>
  <c r="N3" i="2"/>
  <c r="M3" i="2"/>
  <c r="L3" i="2"/>
  <c r="P2" i="2"/>
  <c r="O2" i="2"/>
  <c r="N2" i="2"/>
  <c r="M2" i="2"/>
  <c r="L2" i="2"/>
  <c r="K2" i="2"/>
  <c r="D23" i="1"/>
  <c r="F23" i="1"/>
  <c r="H23" i="1"/>
  <c r="D24" i="1"/>
  <c r="F24" i="1"/>
  <c r="H24" i="1"/>
  <c r="D25" i="1"/>
  <c r="F25" i="1"/>
  <c r="H25" i="1"/>
  <c r="D26" i="1"/>
  <c r="F26" i="1"/>
  <c r="H26" i="1"/>
  <c r="D27" i="1"/>
  <c r="F27" i="1"/>
  <c r="H27" i="1"/>
  <c r="D28" i="1"/>
  <c r="F28" i="1"/>
  <c r="H28" i="1"/>
  <c r="D29" i="1"/>
  <c r="F29" i="1"/>
  <c r="H29" i="1"/>
  <c r="D30" i="1"/>
  <c r="F30" i="1"/>
  <c r="H30" i="1"/>
  <c r="D31" i="1"/>
  <c r="F31" i="1"/>
  <c r="H31" i="1"/>
  <c r="D32" i="1"/>
  <c r="F32" i="1"/>
  <c r="H32" i="1"/>
  <c r="D33" i="1"/>
  <c r="F33" i="1"/>
  <c r="H33" i="1"/>
  <c r="D34" i="1"/>
  <c r="F34" i="1"/>
  <c r="H34" i="1"/>
  <c r="K35" i="2"/>
  <c r="K33" i="2"/>
  <c r="K31" i="2"/>
  <c r="K29" i="2"/>
  <c r="K27" i="2"/>
  <c r="K25" i="2"/>
  <c r="K23" i="2"/>
  <c r="K21" i="2"/>
  <c r="K19" i="2"/>
  <c r="K17" i="2"/>
  <c r="K15" i="2"/>
  <c r="K13" i="2"/>
  <c r="K11" i="2"/>
  <c r="K9" i="2"/>
  <c r="K7" i="2"/>
  <c r="K5" i="2"/>
  <c r="K3" i="2"/>
  <c r="E22" i="1"/>
  <c r="F22" i="1"/>
  <c r="F21" i="1"/>
  <c r="G22" i="1"/>
  <c r="H22" i="1"/>
  <c r="H21" i="1"/>
  <c r="D22" i="1"/>
  <c r="D21" i="1"/>
  <c r="B34" i="1"/>
  <c r="B24" i="1"/>
  <c r="B25" i="1"/>
  <c r="B26" i="1"/>
  <c r="B27" i="1"/>
  <c r="B28" i="1"/>
  <c r="B29" i="1"/>
  <c r="B30" i="1"/>
  <c r="B31" i="1"/>
  <c r="B32" i="1"/>
  <c r="B33" i="1"/>
  <c r="B23" i="1"/>
  <c r="B21" i="1"/>
  <c r="B22" i="1"/>
  <c r="K36" i="2"/>
  <c r="K4" i="2"/>
  <c r="K6" i="2"/>
  <c r="K8" i="2"/>
  <c r="K10" i="2"/>
  <c r="K12" i="2"/>
  <c r="K14" i="2"/>
  <c r="K16" i="2"/>
  <c r="K18" i="2"/>
  <c r="K20" i="2"/>
  <c r="K22" i="2"/>
  <c r="K24" i="2"/>
  <c r="K26" i="2"/>
  <c r="K28" i="2"/>
  <c r="K30" i="2"/>
  <c r="K32" i="2"/>
  <c r="K34" i="2"/>
  <c r="H34" i="3" l="1"/>
  <c r="F28" i="3" l="1"/>
  <c r="A28" i="3"/>
  <c r="F27" i="3"/>
  <c r="A27" i="3"/>
  <c r="F26" i="3"/>
  <c r="A26" i="3"/>
  <c r="F25" i="3"/>
  <c r="A25" i="3"/>
  <c r="F24" i="3"/>
  <c r="A24" i="3"/>
  <c r="F23" i="3"/>
  <c r="A23" i="3"/>
  <c r="F22" i="3"/>
  <c r="A22" i="3"/>
  <c r="F21" i="3"/>
  <c r="A21" i="3"/>
  <c r="F20" i="3"/>
  <c r="A20" i="3"/>
  <c r="F19" i="3"/>
  <c r="A19" i="3"/>
  <c r="F18" i="3"/>
  <c r="A18" i="3"/>
  <c r="F17" i="3"/>
  <c r="A17" i="3"/>
  <c r="F16" i="3"/>
  <c r="A16" i="3"/>
  <c r="F15" i="3"/>
  <c r="A15" i="3"/>
  <c r="F14" i="3"/>
  <c r="A14" i="3"/>
  <c r="F13" i="3"/>
  <c r="A13" i="3"/>
  <c r="F12" i="3"/>
  <c r="A12" i="3"/>
  <c r="F11" i="3"/>
  <c r="A11" i="3"/>
  <c r="F10" i="3"/>
  <c r="A10" i="3"/>
  <c r="F9" i="3"/>
  <c r="A9" i="3"/>
  <c r="F8" i="3"/>
  <c r="A8" i="3"/>
  <c r="F7" i="3"/>
  <c r="H35" i="3" l="1"/>
  <c r="A33" i="2"/>
  <c r="A32" i="2"/>
  <c r="A31" i="2"/>
  <c r="A30" i="2"/>
  <c r="A29" i="2"/>
  <c r="A28" i="2"/>
  <c r="A27" i="2"/>
  <c r="A26" i="2"/>
  <c r="A25" i="2"/>
  <c r="A24" i="2"/>
  <c r="A23" i="2"/>
  <c r="A22" i="2"/>
  <c r="A21" i="2"/>
  <c r="A20" i="2"/>
  <c r="A19" i="2"/>
  <c r="A18" i="2"/>
  <c r="A17" i="2"/>
  <c r="A16" i="2"/>
  <c r="A15" i="2"/>
  <c r="A14" i="2"/>
  <c r="A13" i="2"/>
  <c r="A12" i="2"/>
  <c r="A11" i="2"/>
  <c r="A10" i="2"/>
  <c r="A9" i="2"/>
  <c r="A8" i="2"/>
  <c r="A17" i="1"/>
  <c r="A16" i="1"/>
  <c r="A15" i="1"/>
  <c r="A14" i="1"/>
  <c r="A13" i="1"/>
  <c r="A12" i="1"/>
  <c r="A11" i="1"/>
  <c r="A10" i="1"/>
  <c r="A9" i="1"/>
  <c r="A8" i="1"/>
  <c r="F8" i="2" l="1"/>
  <c r="F9" i="2"/>
  <c r="F10" i="2"/>
  <c r="F11" i="2"/>
  <c r="F12" i="2"/>
  <c r="F13" i="2"/>
  <c r="F14" i="2"/>
  <c r="F15" i="2"/>
  <c r="F16" i="2"/>
  <c r="F17" i="2"/>
  <c r="F18" i="2"/>
  <c r="F19" i="2"/>
  <c r="F20" i="2"/>
  <c r="F21" i="2"/>
  <c r="F22" i="2"/>
  <c r="F23" i="2"/>
  <c r="F24" i="2"/>
  <c r="F25" i="2"/>
  <c r="F26" i="2"/>
  <c r="F27" i="2"/>
  <c r="F28" i="2"/>
  <c r="F29" i="2"/>
  <c r="F30" i="2"/>
  <c r="F31" i="2"/>
  <c r="F32" i="2"/>
  <c r="F33" i="2"/>
  <c r="F7" i="2"/>
  <c r="F8" i="1" l="1"/>
  <c r="F9" i="1"/>
  <c r="F10" i="1"/>
  <c r="F11" i="1"/>
  <c r="F12" i="1"/>
  <c r="F13" i="1"/>
  <c r="F14" i="1"/>
  <c r="F15" i="1"/>
  <c r="F16" i="1"/>
  <c r="F17" i="1"/>
  <c r="F7" i="1"/>
  <c r="H20" i="1" l="1"/>
  <c r="B20" i="1"/>
  <c r="G20" i="1"/>
  <c r="F20" i="1"/>
  <c r="E20" i="1"/>
  <c r="D20" i="1"/>
  <c r="H36" i="1" l="1"/>
  <c r="H37" i="1" s="1"/>
  <c r="H35" i="1"/>
  <c r="H35" i="2" l="1"/>
  <c r="H34" i="2"/>
</calcChain>
</file>

<file path=xl/sharedStrings.xml><?xml version="1.0" encoding="utf-8"?>
<sst xmlns="http://schemas.openxmlformats.org/spreadsheetml/2006/main" count="1028" uniqueCount="497">
  <si>
    <t>Typ:</t>
  </si>
  <si>
    <t>Rychlost:</t>
  </si>
  <si>
    <t>Trať</t>
  </si>
  <si>
    <t>Traťový úhel</t>
  </si>
  <si>
    <t>Vzdálenost</t>
  </si>
  <si>
    <t>Výška</t>
  </si>
  <si>
    <t>EET</t>
  </si>
  <si>
    <t>ETA</t>
  </si>
  <si>
    <t>ATA</t>
  </si>
  <si>
    <t>st.</t>
  </si>
  <si>
    <t>km</t>
  </si>
  <si>
    <t>ft</t>
  </si>
  <si>
    <t>min</t>
  </si>
  <si>
    <t>hh.mm</t>
  </si>
  <si>
    <t>hh:mm</t>
  </si>
  <si>
    <t>Registrace</t>
  </si>
  <si>
    <t>Spotřeba</t>
  </si>
  <si>
    <t>Nádrž</t>
  </si>
  <si>
    <t>do</t>
  </si>
  <si>
    <t>z</t>
  </si>
  <si>
    <t>Letiště:</t>
  </si>
  <si>
    <t>17 litrů</t>
  </si>
  <si>
    <t>50 litrů</t>
  </si>
  <si>
    <t>Frekvence</t>
  </si>
  <si>
    <t>ALT</t>
  </si>
  <si>
    <t>ELEV</t>
  </si>
  <si>
    <t>RWY</t>
  </si>
  <si>
    <t>Navigační štítek</t>
  </si>
  <si>
    <t>Celkový čas</t>
  </si>
  <si>
    <t>09/27</t>
  </si>
  <si>
    <t>L</t>
  </si>
  <si>
    <t>Celková vzd.</t>
  </si>
  <si>
    <t>Potř. palivo</t>
  </si>
  <si>
    <t>FIC-Praha Information</t>
  </si>
  <si>
    <t>Tísňová frekvence</t>
  </si>
  <si>
    <t>121.500</t>
  </si>
  <si>
    <t>13/31</t>
  </si>
  <si>
    <t>18/36</t>
  </si>
  <si>
    <t>03/21</t>
  </si>
  <si>
    <t>02/20</t>
  </si>
  <si>
    <t>17/35</t>
  </si>
  <si>
    <t>15/33</t>
  </si>
  <si>
    <t>12/30</t>
  </si>
  <si>
    <t>Západ slunce</t>
  </si>
  <si>
    <t>01/19</t>
  </si>
  <si>
    <t>06/24</t>
  </si>
  <si>
    <t>16/34</t>
  </si>
  <si>
    <t>10/28</t>
  </si>
  <si>
    <t>14/32</t>
  </si>
  <si>
    <t>08/26</t>
  </si>
  <si>
    <t>18/start</t>
  </si>
  <si>
    <t>07/25</t>
  </si>
  <si>
    <t>11/29</t>
  </si>
  <si>
    <t>05/23</t>
  </si>
  <si>
    <t>04/22</t>
  </si>
  <si>
    <t>Borek radio</t>
  </si>
  <si>
    <t>Baška radio</t>
  </si>
  <si>
    <t>Benešov radio</t>
  </si>
  <si>
    <t>Bohuňovice radio</t>
  </si>
  <si>
    <t>Bojkovice radio</t>
  </si>
  <si>
    <t>Boleradice radio</t>
  </si>
  <si>
    <t>Borovník radio</t>
  </si>
  <si>
    <t>Boršice radio</t>
  </si>
  <si>
    <t>Bořitov radio</t>
  </si>
  <si>
    <t>Tuřany Věž (Brno)</t>
  </si>
  <si>
    <t>Broumov radio</t>
  </si>
  <si>
    <t>Břeclav radio</t>
  </si>
  <si>
    <t>Bubovice radio</t>
  </si>
  <si>
    <t>Buranos radio</t>
  </si>
  <si>
    <t>Bynovec radio</t>
  </si>
  <si>
    <t>Bystřice radio</t>
  </si>
  <si>
    <t>Čáslav Věž</t>
  </si>
  <si>
    <t>Částkovice radio</t>
  </si>
  <si>
    <t>Lípa radio</t>
  </si>
  <si>
    <t>Třebová radio</t>
  </si>
  <si>
    <t>Budějovice info</t>
  </si>
  <si>
    <t>Dub radio</t>
  </si>
  <si>
    <t>Dačice radio</t>
  </si>
  <si>
    <t>Dětřichov radio</t>
  </si>
  <si>
    <t>Rožínka radio</t>
  </si>
  <si>
    <t>Doudleby radio</t>
  </si>
  <si>
    <t>Druzcov radio</t>
  </si>
  <si>
    <t>Dušníky radio</t>
  </si>
  <si>
    <t>Dvůr radio</t>
  </si>
  <si>
    <t>Erpužice radio</t>
  </si>
  <si>
    <t>Frýdlant radio</t>
  </si>
  <si>
    <t>Frymburk radio</t>
  </si>
  <si>
    <t>Hať radio</t>
  </si>
  <si>
    <t>Hatě radio</t>
  </si>
  <si>
    <t>Brod radio</t>
  </si>
  <si>
    <t>Hodkovice radio</t>
  </si>
  <si>
    <t>Počaply radio</t>
  </si>
  <si>
    <t>Hořice radio</t>
  </si>
  <si>
    <t>Hořovice radio</t>
  </si>
  <si>
    <t>Hosín radio</t>
  </si>
  <si>
    <t>Hradčany radio</t>
  </si>
  <si>
    <t>Král info</t>
  </si>
  <si>
    <t>Hranice radio</t>
  </si>
  <si>
    <t>Chaběřice radio</t>
  </si>
  <si>
    <t>Charvátce radio</t>
  </si>
  <si>
    <t>Cheb radio</t>
  </si>
  <si>
    <t>Choceň radio</t>
  </si>
  <si>
    <t>Chomutov radio</t>
  </si>
  <si>
    <t>Chotěboř radio</t>
  </si>
  <si>
    <t>Choteč radio</t>
  </si>
  <si>
    <t>Chotěšov radio</t>
  </si>
  <si>
    <t>Chrudim radio</t>
  </si>
  <si>
    <t>Chřibská radio</t>
  </si>
  <si>
    <t>Jaroměř radio</t>
  </si>
  <si>
    <t>Jehnědí radio</t>
  </si>
  <si>
    <t>Jičín radio</t>
  </si>
  <si>
    <t>Jihlava radio</t>
  </si>
  <si>
    <t>Hradec radio</t>
  </si>
  <si>
    <t>Jiřičky radio</t>
  </si>
  <si>
    <t>Kaplice radio</t>
  </si>
  <si>
    <t>Karlovy vary věž</t>
  </si>
  <si>
    <t>Kladno radio</t>
  </si>
  <si>
    <t>Klatovy radio</t>
  </si>
  <si>
    <t>Kolín radio</t>
  </si>
  <si>
    <t>Košice radio</t>
  </si>
  <si>
    <t>Kotvrdovice radio</t>
  </si>
  <si>
    <t>Kramolín radio</t>
  </si>
  <si>
    <t>Krnov radio</t>
  </si>
  <si>
    <t>Kroměříž radio</t>
  </si>
  <si>
    <t>Křižanov radio</t>
  </si>
  <si>
    <t>Kříženec radio</t>
  </si>
  <si>
    <t>Kunětice radio</t>
  </si>
  <si>
    <t>Kunovice věž</t>
  </si>
  <si>
    <t>Kvasiny radio</t>
  </si>
  <si>
    <t>Kyjov radio</t>
  </si>
  <si>
    <t>Ledkov radio</t>
  </si>
  <si>
    <t>Letovice radio</t>
  </si>
  <si>
    <t>Liberec radio</t>
  </si>
  <si>
    <t>Litoměřice radio</t>
  </si>
  <si>
    <t>Lomnice radio</t>
  </si>
  <si>
    <t>Loučeň radio</t>
  </si>
  <si>
    <t>Medlánky radio</t>
  </si>
  <si>
    <t>Jeseník radio</t>
  </si>
  <si>
    <t>Milovice radio</t>
  </si>
  <si>
    <t>Miroslav radio</t>
  </si>
  <si>
    <t>Aircon radio</t>
  </si>
  <si>
    <t>Místek radio</t>
  </si>
  <si>
    <t>Boleslav radio</t>
  </si>
  <si>
    <t>Hradiště radio</t>
  </si>
  <si>
    <t>Beroun radio</t>
  </si>
  <si>
    <t>Most radio</t>
  </si>
  <si>
    <t>Náchod radio</t>
  </si>
  <si>
    <t>Náměšť věž</t>
  </si>
  <si>
    <t>Včelnice radio</t>
  </si>
  <si>
    <t>Město radio</t>
  </si>
  <si>
    <t>Nymburk radio</t>
  </si>
  <si>
    <t>Olomouc Info</t>
  </si>
  <si>
    <t>Opava radio</t>
  </si>
  <si>
    <t>Osičiny radio</t>
  </si>
  <si>
    <t>Mošnov Věž</t>
  </si>
  <si>
    <t>Ostrov radio</t>
  </si>
  <si>
    <t>Otro radio</t>
  </si>
  <si>
    <t>Týnec radio</t>
  </si>
  <si>
    <t>Pardubice věž</t>
  </si>
  <si>
    <t>Pěnčín radio</t>
  </si>
  <si>
    <t>Písek rádio</t>
  </si>
  <si>
    <t>Plasy radio</t>
  </si>
  <si>
    <t>Plešnice radio</t>
  </si>
  <si>
    <t>Líně info</t>
  </si>
  <si>
    <t>Podhořany radio</t>
  </si>
  <si>
    <t>Polepy radio</t>
  </si>
  <si>
    <t>Polička radio</t>
  </si>
  <si>
    <t>Kbely věž</t>
  </si>
  <si>
    <t>Letňany info</t>
  </si>
  <si>
    <t>Točná radio</t>
  </si>
  <si>
    <t>Prostějov radio</t>
  </si>
  <si>
    <t>Přerov radio</t>
  </si>
  <si>
    <t>Příbram radio</t>
  </si>
  <si>
    <t>Přibyslav radio</t>
  </si>
  <si>
    <t>Radovesice radio</t>
  </si>
  <si>
    <t>Rakovník radio</t>
  </si>
  <si>
    <t>Ramš radio</t>
  </si>
  <si>
    <t>Ranná radio</t>
  </si>
  <si>
    <t>Rohozec radio</t>
  </si>
  <si>
    <t>Rokycany radio</t>
  </si>
  <si>
    <t>Roudnice radio</t>
  </si>
  <si>
    <t>Říčany radio</t>
  </si>
  <si>
    <t>Sázava radio</t>
  </si>
  <si>
    <t>Sazenná radio</t>
  </si>
  <si>
    <t>Sazomín radio</t>
  </si>
  <si>
    <t>Sedliště radio</t>
  </si>
  <si>
    <t>Skuteč radio</t>
  </si>
  <si>
    <t>Slaný radio</t>
  </si>
  <si>
    <t>Harta radio</t>
  </si>
  <si>
    <t>Slušovice radio</t>
  </si>
  <si>
    <t>Soběslav radio</t>
  </si>
  <si>
    <t>Staňkov radio</t>
  </si>
  <si>
    <t>Stichovice radio</t>
  </si>
  <si>
    <t>Strakonice radio</t>
  </si>
  <si>
    <t>Strážnice radio</t>
  </si>
  <si>
    <t>Strunkovice radio</t>
  </si>
  <si>
    <t>Střelmy radio</t>
  </si>
  <si>
    <t>Studenec radio</t>
  </si>
  <si>
    <t>Škudly radio</t>
  </si>
  <si>
    <t>Štětí radio</t>
  </si>
  <si>
    <t>Šumperk radio</t>
  </si>
  <si>
    <t>Šumvald radio</t>
  </si>
  <si>
    <t>Tábor radio</t>
  </si>
  <si>
    <t>Tachov radio</t>
  </si>
  <si>
    <t>Teplice radio</t>
  </si>
  <si>
    <t>Toužim radio</t>
  </si>
  <si>
    <t>Trnávka radio</t>
  </si>
  <si>
    <t>Trutnov radio</t>
  </si>
  <si>
    <t>Třebíč radio</t>
  </si>
  <si>
    <t>Ústí radio</t>
  </si>
  <si>
    <t>Ústí radio (nad Orlicí)</t>
  </si>
  <si>
    <t>Pavlovice radio</t>
  </si>
  <si>
    <t>Hronov radio</t>
  </si>
  <si>
    <t>Veselý radio</t>
  </si>
  <si>
    <t>Vodochody věž</t>
  </si>
  <si>
    <t>Vrátkov radio</t>
  </si>
  <si>
    <t>Vrchlabí radio</t>
  </si>
  <si>
    <t>Všeň radio</t>
  </si>
  <si>
    <t>Mýto radio</t>
  </si>
  <si>
    <t>Vyškov radio</t>
  </si>
  <si>
    <t>Zábřeh radio</t>
  </si>
  <si>
    <t>Záhoří radio</t>
  </si>
  <si>
    <t>Zbraslavice radio</t>
  </si>
  <si>
    <t>štípa radio</t>
  </si>
  <si>
    <t>Znojmo radio</t>
  </si>
  <si>
    <t>Zvole radio</t>
  </si>
  <si>
    <t>Žamberk radio</t>
  </si>
  <si>
    <t>Žatec radio</t>
  </si>
  <si>
    <t>Želeč radio</t>
  </si>
  <si>
    <t>alt RWY</t>
  </si>
  <si>
    <t>Zkratka:</t>
  </si>
  <si>
    <t>07/TKOF</t>
  </si>
  <si>
    <t>26/TKOF</t>
  </si>
  <si>
    <t>27/TKOF</t>
  </si>
  <si>
    <t>19/TKOF</t>
  </si>
  <si>
    <t>01/TKOF</t>
  </si>
  <si>
    <t>31/TKOF</t>
  </si>
  <si>
    <t>18/TKOF</t>
  </si>
  <si>
    <t>29/TKOF</t>
  </si>
  <si>
    <t>35/TKOF</t>
  </si>
  <si>
    <t>12/TKOF</t>
  </si>
  <si>
    <t>17/TKOF</t>
  </si>
  <si>
    <t>25/LDG</t>
  </si>
  <si>
    <t>08/LDG</t>
  </si>
  <si>
    <t>09/LDG</t>
  </si>
  <si>
    <t>01/LDG</t>
  </si>
  <si>
    <t>36/LDG</t>
  </si>
  <si>
    <t>19/LDG</t>
  </si>
  <si>
    <t>13/LDG</t>
  </si>
  <si>
    <t>11/LDG</t>
  </si>
  <si>
    <t>17/LDG</t>
  </si>
  <si>
    <t>30/LDG</t>
  </si>
  <si>
    <t>35/LDG</t>
  </si>
  <si>
    <t>RWY alt.</t>
  </si>
  <si>
    <t>Let:</t>
  </si>
  <si>
    <t>Hradec Králové</t>
  </si>
  <si>
    <t>Datum:</t>
  </si>
  <si>
    <t>LKHK</t>
  </si>
  <si>
    <t>LKBA</t>
  </si>
  <si>
    <t>LKBASK</t>
  </si>
  <si>
    <t>LKBE</t>
  </si>
  <si>
    <t>LKBO</t>
  </si>
  <si>
    <t>LKBOJK</t>
  </si>
  <si>
    <t>LKBOLE</t>
  </si>
  <si>
    <t>LKBORE</t>
  </si>
  <si>
    <t>LKBORI</t>
  </si>
  <si>
    <t>LKBORO</t>
  </si>
  <si>
    <t>LKBORS</t>
  </si>
  <si>
    <t>LKBR</t>
  </si>
  <si>
    <t>LKBU</t>
  </si>
  <si>
    <t>LKBURA</t>
  </si>
  <si>
    <t>LKBYNO</t>
  </si>
  <si>
    <t>LKBYST</t>
  </si>
  <si>
    <t>LKCAST</t>
  </si>
  <si>
    <t>LKCB</t>
  </si>
  <si>
    <t>LKCDUB</t>
  </si>
  <si>
    <t>LKCE</t>
  </si>
  <si>
    <t>LKCM</t>
  </si>
  <si>
    <t>LKCO</t>
  </si>
  <si>
    <t>LKCR</t>
  </si>
  <si>
    <t>LKCS</t>
  </si>
  <si>
    <t>LKCT</t>
  </si>
  <si>
    <t>LKCTRE</t>
  </si>
  <si>
    <t>LKDACI</t>
  </si>
  <si>
    <t>LKDETR</t>
  </si>
  <si>
    <t>LKDK</t>
  </si>
  <si>
    <t>LKDOUD</t>
  </si>
  <si>
    <t>LKDROZ</t>
  </si>
  <si>
    <t>LKDRUZ</t>
  </si>
  <si>
    <t>LKDUSN</t>
  </si>
  <si>
    <t>LKER</t>
  </si>
  <si>
    <t>LKEXCA</t>
  </si>
  <si>
    <t>LKFR</t>
  </si>
  <si>
    <t>LKFRYM</t>
  </si>
  <si>
    <t>LKHART</t>
  </si>
  <si>
    <t>LKHATH</t>
  </si>
  <si>
    <t>LKHB</t>
  </si>
  <si>
    <t>LKHC</t>
  </si>
  <si>
    <t>LKHD</t>
  </si>
  <si>
    <t>LKHN</t>
  </si>
  <si>
    <t>LKHR</t>
  </si>
  <si>
    <t>LKHS</t>
  </si>
  <si>
    <t>LKHV</t>
  </si>
  <si>
    <t>LKCH</t>
  </si>
  <si>
    <t>LKCHAB</t>
  </si>
  <si>
    <t>LKCHAR</t>
  </si>
  <si>
    <t>LKCHOT</t>
  </si>
  <si>
    <t>LKCHOV</t>
  </si>
  <si>
    <t>LKCHRI</t>
  </si>
  <si>
    <t>LKJA</t>
  </si>
  <si>
    <t>LKJC</t>
  </si>
  <si>
    <t>LKJEHN</t>
  </si>
  <si>
    <t>LKJH</t>
  </si>
  <si>
    <t>LKJI</t>
  </si>
  <si>
    <t>LKJIRI</t>
  </si>
  <si>
    <t>LKKA</t>
  </si>
  <si>
    <t>LKKAPL</t>
  </si>
  <si>
    <t>LKKC</t>
  </si>
  <si>
    <t>LKKL</t>
  </si>
  <si>
    <t>LKKM</t>
  </si>
  <si>
    <t>LKKO</t>
  </si>
  <si>
    <t>LKKOSI</t>
  </si>
  <si>
    <t>LKKOTV</t>
  </si>
  <si>
    <t>LKKR</t>
  </si>
  <si>
    <t>LKKRAM</t>
  </si>
  <si>
    <t>LKKRAV</t>
  </si>
  <si>
    <t>LKKT</t>
  </si>
  <si>
    <t>LKKU</t>
  </si>
  <si>
    <t>LKKUNE</t>
  </si>
  <si>
    <t>LKKVAS</t>
  </si>
  <si>
    <t>LKKY</t>
  </si>
  <si>
    <t>LKLB</t>
  </si>
  <si>
    <t>LKLETO</t>
  </si>
  <si>
    <t>LKLMER</t>
  </si>
  <si>
    <t>LKLN</t>
  </si>
  <si>
    <t>LKLOMN</t>
  </si>
  <si>
    <t>LKLOUC</t>
  </si>
  <si>
    <t>LKLT</t>
  </si>
  <si>
    <t>LKMB</t>
  </si>
  <si>
    <t>LKMBER</t>
  </si>
  <si>
    <t>LKMH</t>
  </si>
  <si>
    <t>LKMI</t>
  </si>
  <si>
    <t>LKMIRA</t>
  </si>
  <si>
    <t>LKMIRO</t>
  </si>
  <si>
    <t>LKMIST</t>
  </si>
  <si>
    <t>LKMK</t>
  </si>
  <si>
    <t>LKML</t>
  </si>
  <si>
    <t>LKMLYN</t>
  </si>
  <si>
    <t>LKMO</t>
  </si>
  <si>
    <t>LKNACH</t>
  </si>
  <si>
    <t>LKNM</t>
  </si>
  <si>
    <t>LKNVCE</t>
  </si>
  <si>
    <t>LKNY</t>
  </si>
  <si>
    <t>LKOL</t>
  </si>
  <si>
    <t>LKOPAV</t>
  </si>
  <si>
    <t>LKOSIC</t>
  </si>
  <si>
    <t>LKOSTR</t>
  </si>
  <si>
    <t>LKOT</t>
  </si>
  <si>
    <t>LKPA</t>
  </si>
  <si>
    <t>LKPAVL</t>
  </si>
  <si>
    <t>LKPC</t>
  </si>
  <si>
    <t>LKPENC</t>
  </si>
  <si>
    <t>LKPI</t>
  </si>
  <si>
    <t>LKPJ</t>
  </si>
  <si>
    <t>LKPK</t>
  </si>
  <si>
    <t>LKPL</t>
  </si>
  <si>
    <t>LKPLES</t>
  </si>
  <si>
    <t>LKPM</t>
  </si>
  <si>
    <t>LKPN</t>
  </si>
  <si>
    <t>LKPO</t>
  </si>
  <si>
    <t>LKPOCA</t>
  </si>
  <si>
    <t>LKPOLE</t>
  </si>
  <si>
    <t>LKPR</t>
  </si>
  <si>
    <t>LKPS</t>
  </si>
  <si>
    <t>LKRA</t>
  </si>
  <si>
    <t>LKRADO</t>
  </si>
  <si>
    <t>LKRAMS</t>
  </si>
  <si>
    <t>LKRICA</t>
  </si>
  <si>
    <t>LKRK</t>
  </si>
  <si>
    <t>LKRO</t>
  </si>
  <si>
    <t>LKROHO</t>
  </si>
  <si>
    <t>LKRY</t>
  </si>
  <si>
    <t>LKSA</t>
  </si>
  <si>
    <t>LKSAZA</t>
  </si>
  <si>
    <t>LKSAZO</t>
  </si>
  <si>
    <t>LKSB</t>
  </si>
  <si>
    <t>LKSEDL</t>
  </si>
  <si>
    <t>LKSK</t>
  </si>
  <si>
    <t>LKSKUD</t>
  </si>
  <si>
    <t>LKSLUS</t>
  </si>
  <si>
    <t>LKSN</t>
  </si>
  <si>
    <t>LKSO</t>
  </si>
  <si>
    <t>LKSR</t>
  </si>
  <si>
    <t>LKST</t>
  </si>
  <si>
    <t>LKSTET</t>
  </si>
  <si>
    <t>LKSTIP</t>
  </si>
  <si>
    <t>LKSTRE</t>
  </si>
  <si>
    <t>LKSTRZ</t>
  </si>
  <si>
    <t>LKSTUD</t>
  </si>
  <si>
    <t>LKSU</t>
  </si>
  <si>
    <t>LKSUMV</t>
  </si>
  <si>
    <t>LKSZ</t>
  </si>
  <si>
    <t>LKTA</t>
  </si>
  <si>
    <t>LKTC</t>
  </si>
  <si>
    <t>LKTD</t>
  </si>
  <si>
    <t>LKTEPL</t>
  </si>
  <si>
    <t>LKTO</t>
  </si>
  <si>
    <t>LKTREB</t>
  </si>
  <si>
    <t>LKTRNA</t>
  </si>
  <si>
    <t>LKTRUT</t>
  </si>
  <si>
    <t>LKUL</t>
  </si>
  <si>
    <t>LKUO</t>
  </si>
  <si>
    <t>LKVESE</t>
  </si>
  <si>
    <t>LKVM</t>
  </si>
  <si>
    <t>LKVP</t>
  </si>
  <si>
    <t>LKVR</t>
  </si>
  <si>
    <t>LKVRAT</t>
  </si>
  <si>
    <t>LKVSEN</t>
  </si>
  <si>
    <t>LKVY</t>
  </si>
  <si>
    <t>LKZA</t>
  </si>
  <si>
    <t>LKZAHO</t>
  </si>
  <si>
    <t>LKZB</t>
  </si>
  <si>
    <t>LKZD</t>
  </si>
  <si>
    <t>LKZELE</t>
  </si>
  <si>
    <t>LKZM</t>
  </si>
  <si>
    <t>LKZN</t>
  </si>
  <si>
    <t>--</t>
  </si>
  <si>
    <t>OK-UUR11</t>
  </si>
  <si>
    <t>Skylark</t>
  </si>
  <si>
    <t>SQK</t>
  </si>
  <si>
    <t>ATIS</t>
  </si>
  <si>
    <t>QNH</t>
  </si>
  <si>
    <t>Letiště</t>
  </si>
  <si>
    <t>Ruzyně Věž</t>
  </si>
  <si>
    <t>LKCVT</t>
  </si>
  <si>
    <t>LKCVAP</t>
  </si>
  <si>
    <t>Čáslav APP</t>
  </si>
  <si>
    <t>LKKVT</t>
  </si>
  <si>
    <t>LKKVAP</t>
  </si>
  <si>
    <t>Karlovy vary APP</t>
  </si>
  <si>
    <t>LKKBT</t>
  </si>
  <si>
    <t>LKKBAP</t>
  </si>
  <si>
    <t>Kbely APP</t>
  </si>
  <si>
    <t>Kraví hora radio</t>
  </si>
  <si>
    <t>LKMTT</t>
  </si>
  <si>
    <t>LKMTAP</t>
  </si>
  <si>
    <t>APP Ostrava</t>
  </si>
  <si>
    <t>LKNAT</t>
  </si>
  <si>
    <t>LKNAAP</t>
  </si>
  <si>
    <t>APP Náměšt</t>
  </si>
  <si>
    <t>LKPDT</t>
  </si>
  <si>
    <t>LKPDAP</t>
  </si>
  <si>
    <t>Pardubice APP</t>
  </si>
  <si>
    <t>LKTBT</t>
  </si>
  <si>
    <t>LKTBR</t>
  </si>
  <si>
    <t>APP Brno</t>
  </si>
  <si>
    <t>LKVOT</t>
  </si>
  <si>
    <t>LKVOR</t>
  </si>
  <si>
    <t>Vodochody radar</t>
  </si>
  <si>
    <t>LKZL</t>
  </si>
  <si>
    <t>Zlín rádio</t>
  </si>
  <si>
    <t>Náchod</t>
  </si>
  <si>
    <t>Dobruška</t>
  </si>
  <si>
    <t>Opočno</t>
  </si>
  <si>
    <t>Rych n Kn</t>
  </si>
  <si>
    <t>LKPD</t>
  </si>
  <si>
    <t>Chlumec</t>
  </si>
  <si>
    <t>Nechanice</t>
  </si>
  <si>
    <t>Lomnice</t>
  </si>
  <si>
    <t>Spotř. palivo</t>
  </si>
  <si>
    <t>V prvé řadě bychom rádi upozornili, že údaje v databázi nijak automaticky aktualizované, takže vždy si ověřte vyhledané údaje v oficiálních zdrojích.</t>
  </si>
  <si>
    <t xml:space="preserve">Zdravím Tě vážený uživateli, </t>
  </si>
  <si>
    <t>Vysvětlení základních vyplňovacích údajů bude rozděleno dle samostatných oddílů štítku:</t>
  </si>
  <si>
    <t>Oddíl 1 Úvod</t>
  </si>
  <si>
    <t>Datum, typ, registrace - ručně vyplňované údaje</t>
  </si>
  <si>
    <t>Rychlost - vyplňuje se pouze čísilicemi, jednotka je doplňována automaticky</t>
  </si>
  <si>
    <t>Spotřeba, nádrž - spotřeba paliva a objem nádrží v letadle se opět vyplňuje pouze číslice, viz rychlost</t>
  </si>
  <si>
    <t>Oddíl 2 Trať letu</t>
  </si>
  <si>
    <t>Let z-do - ručně vyplňované údaje</t>
  </si>
  <si>
    <t>Z-do - vždy se z pole "do" přenese text do pole "z" následujícího řádku, pokud to nechcete, jednoduše to vymažte</t>
  </si>
  <si>
    <t>Traťový úhel, vzdálenost, výška - ručně vyplňované údaje</t>
  </si>
  <si>
    <t>EET - automaticky se dopočítává ze vzdálenosti a rychlosti</t>
  </si>
  <si>
    <t>ETA, ATA - ručně vyplňované údaje</t>
  </si>
  <si>
    <t>Oddíl 3 Letiště</t>
  </si>
  <si>
    <t>Vyplňují se zde jednotlivé úseky letu a parametry těchto úseků.</t>
  </si>
  <si>
    <t>Vyplňují se zde údaje o jednotlivých zájmových letištích na a podél trati letu. Vylňuje se pouze zkratka letiště pomocí ICAO kódu. V případě řízených letišť je také v databázi uvedena i frekvence přibližovacích služeb, např. Radary. Pro vyhledání těchto frekvencí řízených oblastí je potřeba k ICAO kódu přidat ještě buď "T" pro Vež nebo "R" či "AP" pro RADAR nebo APPROACH, např. LKTBT či LKPDAP.</t>
  </si>
  <si>
    <t>Letiště, Frekvence, ELEV, ALT, RWY, RWY alt. - jsou automaticky vyhledávané z databázového listu</t>
  </si>
  <si>
    <t>Oddíl 3 Letiště - Štítek Letiště CRT</t>
  </si>
  <si>
    <t>Na tomto listě je v oddíle 3 ještě přidána sekce pro řízená letiště, kde jsou předepsané údaje pro ruční vyplnění odposlechu stanic ATIS jednotlivých letišť.</t>
  </si>
  <si>
    <t>Oddíl 4 - Zápatí</t>
  </si>
  <si>
    <t xml:space="preserve">FIC Praha Information - slouží pro zapsání oblastní frekvence </t>
  </si>
  <si>
    <t>Západ slunce - ručně vypl%novaný údaj</t>
  </si>
  <si>
    <t>Zbylá pole se automaticky vyplňují na základě vyplněného oddílu 2</t>
  </si>
  <si>
    <t>Na závěr bychom měli vůči Tobě uživateli prosbu, pokud objevíš nějaké chyby, obrať se na nás, abychom tyto chyby mohli opravit a vydat novou opravenou aktuální verzi Navigačního štítku.</t>
  </si>
  <si>
    <t>Za OKA flight services, a.s.                                                    Jan "Káně" Kánský</t>
  </si>
  <si>
    <t xml:space="preserve">Děkujeme za Tvojí přízeň </t>
  </si>
  <si>
    <t>děkuji za používání naší letecké pomůcky, kterou jsme vytvořili pro piloty, kterým by tato pomůcka mohla pomoct při plánování letů. Zde Ti vysvětlím pár základních postupů, jak tento navigační štítek funguje a co a kde se má vyplňovat, aby fungovaly i například vyhledávací funkce. Tiskněte na A4, tabulka je velikostí připravena pak ve velikosti A5, takže je vhodná na nákoleníky.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</si>
</sst>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quot; km/h&quot;"/>
    <numFmt numFmtId="166" formatCode="00#"/>
    <numFmt numFmtId="167" formatCode="0&quot; litrů&quot;"/>
  </numFmts>
  <fonts count="10"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4"/>
      <color theme="1"/>
      <name val="Calibri"/>
      <family val="2"/>
      <charset val="238"/>
      <scheme val="minor"/>
    </font>
    <font>
      <b/>
      <sz val="22"/>
      <color theme="1"/>
      <name val="Calibri"/>
      <family val="2"/>
      <charset val="238"/>
      <scheme val="minor"/>
    </font>
    <font>
      <sz val="11"/>
      <color theme="0"/>
      <name val="Calibri"/>
      <family val="2"/>
      <charset val="238"/>
      <scheme val="minor"/>
    </font>
    <font>
      <sz val="11"/>
      <color theme="0" tint="-0.34998626667073579"/>
      <name val="Calibri"/>
      <family val="2"/>
      <charset val="238"/>
      <scheme val="minor"/>
    </font>
    <font>
      <b/>
      <sz val="11"/>
      <color theme="0"/>
      <name val="Calibri"/>
      <family val="2"/>
      <charset val="238"/>
      <scheme val="minor"/>
    </font>
    <font>
      <b/>
      <sz val="11"/>
      <color theme="0" tint="-0.34998626667073579"/>
      <name val="Calibri"/>
      <family val="2"/>
      <charset val="238"/>
      <scheme val="minor"/>
    </font>
    <font>
      <sz val="14"/>
      <color theme="1"/>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499984740745262"/>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255">
    <xf numFmtId="0" fontId="0" fillId="0" borderId="0" xfId="0"/>
    <xf numFmtId="164" fontId="1" fillId="0" borderId="1" xfId="0" applyNumberFormat="1" applyFont="1" applyBorder="1" applyAlignment="1">
      <alignment horizontal="center"/>
    </xf>
    <xf numFmtId="1" fontId="1" fillId="0" borderId="1" xfId="0" applyNumberFormat="1" applyFont="1" applyBorder="1" applyAlignment="1">
      <alignment horizontal="center"/>
    </xf>
    <xf numFmtId="49" fontId="1" fillId="0" borderId="1" xfId="0" applyNumberFormat="1" applyFont="1" applyBorder="1" applyAlignment="1">
      <alignment horizontal="center"/>
    </xf>
    <xf numFmtId="0" fontId="1" fillId="0" borderId="45" xfId="0" applyFont="1" applyFill="1" applyBorder="1" applyAlignment="1"/>
    <xf numFmtId="0" fontId="1" fillId="0" borderId="1" xfId="0" applyFont="1" applyFill="1" applyBorder="1" applyAlignment="1"/>
    <xf numFmtId="0" fontId="4" fillId="0" borderId="22" xfId="0" applyFont="1" applyBorder="1" applyAlignment="1" applyProtection="1">
      <alignment horizontal="center" vertical="center"/>
      <protection hidden="1"/>
    </xf>
    <xf numFmtId="0" fontId="4" fillId="0" borderId="23" xfId="0" applyFont="1" applyBorder="1" applyAlignment="1" applyProtection="1">
      <alignment horizontal="center" vertical="center"/>
      <protection hidden="1"/>
    </xf>
    <xf numFmtId="0" fontId="4" fillId="0" borderId="37" xfId="0" applyFont="1" applyBorder="1" applyAlignment="1" applyProtection="1">
      <alignment horizontal="center" vertical="center"/>
      <protection hidden="1"/>
    </xf>
    <xf numFmtId="0" fontId="0" fillId="0" borderId="0" xfId="0" applyProtection="1">
      <protection hidden="1"/>
    </xf>
    <xf numFmtId="0" fontId="0" fillId="0" borderId="20" xfId="0" applyBorder="1" applyProtection="1">
      <protection hidden="1"/>
    </xf>
    <xf numFmtId="0" fontId="0" fillId="0" borderId="35" xfId="0" applyFont="1" applyBorder="1" applyAlignment="1" applyProtection="1">
      <alignment horizontal="center" vertical="center"/>
      <protection hidden="1"/>
    </xf>
    <xf numFmtId="0" fontId="0" fillId="0" borderId="42" xfId="0" applyFont="1" applyBorder="1" applyAlignment="1" applyProtection="1">
      <alignment horizontal="center" vertical="center"/>
      <protection hidden="1"/>
    </xf>
    <xf numFmtId="0" fontId="0" fillId="0" borderId="52" xfId="0" applyFont="1" applyBorder="1" applyAlignment="1" applyProtection="1">
      <alignment horizontal="center" vertical="center"/>
      <protection hidden="1"/>
    </xf>
    <xf numFmtId="0" fontId="0" fillId="0" borderId="19" xfId="0" applyBorder="1" applyProtection="1">
      <protection hidden="1"/>
    </xf>
    <xf numFmtId="0" fontId="0" fillId="0" borderId="27" xfId="0" applyBorder="1" applyProtection="1">
      <protection hidden="1"/>
    </xf>
    <xf numFmtId="0" fontId="0" fillId="0" borderId="39" xfId="0" applyBorder="1" applyProtection="1">
      <protection hidden="1"/>
    </xf>
    <xf numFmtId="0" fontId="0" fillId="0" borderId="2" xfId="0" applyBorder="1" applyProtection="1">
      <protection hidden="1"/>
    </xf>
    <xf numFmtId="0" fontId="0" fillId="0" borderId="36" xfId="0" applyBorder="1" applyProtection="1">
      <protection hidden="1"/>
    </xf>
    <xf numFmtId="0" fontId="3" fillId="0" borderId="43" xfId="0" applyFont="1" applyBorder="1" applyAlignment="1" applyProtection="1">
      <alignment horizontal="center" vertical="center"/>
      <protection hidden="1"/>
    </xf>
    <xf numFmtId="0" fontId="3" fillId="0" borderId="44" xfId="0" applyFont="1" applyBorder="1" applyAlignment="1" applyProtection="1">
      <alignment horizontal="center" vertical="center"/>
      <protection hidden="1"/>
    </xf>
    <xf numFmtId="0" fontId="3" fillId="0" borderId="53" xfId="0" applyFont="1" applyBorder="1" applyAlignment="1" applyProtection="1">
      <alignment horizontal="center" vertical="center"/>
      <protection hidden="1"/>
    </xf>
    <xf numFmtId="0" fontId="0" fillId="0" borderId="15" xfId="0" applyBorder="1" applyProtection="1">
      <protection hidden="1"/>
    </xf>
    <xf numFmtId="0" fontId="1" fillId="0" borderId="3" xfId="0" applyFont="1" applyBorder="1" applyAlignment="1" applyProtection="1">
      <alignment horizontal="center"/>
      <protection hidden="1"/>
    </xf>
    <xf numFmtId="0" fontId="1" fillId="0" borderId="9" xfId="0" applyFont="1" applyBorder="1" applyAlignment="1" applyProtection="1">
      <alignment horizontal="center"/>
      <protection hidden="1"/>
    </xf>
    <xf numFmtId="0" fontId="1" fillId="0" borderId="12" xfId="0" applyFont="1" applyBorder="1" applyProtection="1">
      <protection hidden="1"/>
    </xf>
    <xf numFmtId="0" fontId="1" fillId="0" borderId="5" xfId="0" applyFont="1" applyBorder="1" applyProtection="1">
      <protection hidden="1"/>
    </xf>
    <xf numFmtId="0" fontId="0" fillId="0" borderId="6" xfId="0" applyBorder="1" applyProtection="1">
      <protection hidden="1"/>
    </xf>
    <xf numFmtId="0" fontId="0" fillId="0" borderId="10" xfId="0" applyBorder="1" applyProtection="1">
      <protection hidden="1"/>
    </xf>
    <xf numFmtId="0" fontId="0" fillId="0" borderId="13" xfId="0" applyBorder="1" applyAlignment="1" applyProtection="1">
      <alignment horizontal="center"/>
      <protection hidden="1"/>
    </xf>
    <xf numFmtId="0" fontId="0" fillId="0" borderId="8" xfId="0" applyBorder="1" applyAlignment="1" applyProtection="1">
      <alignment horizontal="center"/>
      <protection hidden="1"/>
    </xf>
    <xf numFmtId="0" fontId="0" fillId="0" borderId="0" xfId="0" applyAlignment="1" applyProtection="1">
      <protection hidden="1"/>
    </xf>
    <xf numFmtId="0" fontId="0" fillId="3" borderId="25" xfId="0" applyFill="1" applyBorder="1" applyAlignment="1" applyProtection="1">
      <alignment horizontal="center"/>
      <protection hidden="1"/>
    </xf>
    <xf numFmtId="0" fontId="6" fillId="3" borderId="25" xfId="0" applyFont="1" applyFill="1" applyBorder="1" applyAlignment="1" applyProtection="1">
      <alignment horizontal="center"/>
      <protection hidden="1"/>
    </xf>
    <xf numFmtId="0" fontId="0" fillId="3" borderId="26" xfId="0" applyFill="1" applyBorder="1" applyAlignment="1" applyProtection="1">
      <alignment horizontal="center"/>
      <protection hidden="1"/>
    </xf>
    <xf numFmtId="0" fontId="0" fillId="0" borderId="1" xfId="0" applyBorder="1" applyProtection="1">
      <protection hidden="1"/>
    </xf>
    <xf numFmtId="0" fontId="0" fillId="0" borderId="1" xfId="0" applyBorder="1" applyAlignment="1" applyProtection="1">
      <alignment horizontal="center"/>
      <protection hidden="1"/>
    </xf>
    <xf numFmtId="0" fontId="5" fillId="0" borderId="20" xfId="0" applyFont="1" applyFill="1" applyBorder="1" applyAlignment="1" applyProtection="1">
      <alignment horizontal="center"/>
      <protection hidden="1"/>
    </xf>
    <xf numFmtId="0" fontId="0" fillId="0" borderId="28" xfId="0" applyBorder="1" applyAlignment="1" applyProtection="1">
      <alignment horizontal="center"/>
      <protection hidden="1"/>
    </xf>
    <xf numFmtId="0" fontId="0" fillId="3" borderId="1" xfId="0" applyFill="1" applyBorder="1" applyAlignment="1" applyProtection="1">
      <alignment horizontal="center"/>
      <protection hidden="1"/>
    </xf>
    <xf numFmtId="0" fontId="6" fillId="3" borderId="20" xfId="0" applyFont="1" applyFill="1" applyBorder="1" applyAlignment="1" applyProtection="1">
      <alignment horizontal="center"/>
      <protection hidden="1"/>
    </xf>
    <xf numFmtId="0" fontId="0" fillId="3" borderId="28" xfId="0" applyFill="1" applyBorder="1" applyAlignment="1" applyProtection="1">
      <alignment horizontal="center"/>
      <protection hidden="1"/>
    </xf>
    <xf numFmtId="0" fontId="0" fillId="0" borderId="2" xfId="0" applyBorder="1" applyAlignment="1" applyProtection="1">
      <alignment horizontal="center"/>
      <protection hidden="1"/>
    </xf>
    <xf numFmtId="0" fontId="0" fillId="0" borderId="34" xfId="0" applyBorder="1" applyAlignment="1" applyProtection="1">
      <alignment horizontal="center"/>
      <protection hidden="1"/>
    </xf>
    <xf numFmtId="0" fontId="0" fillId="3" borderId="18" xfId="0" applyFill="1" applyBorder="1" applyAlignment="1" applyProtection="1">
      <alignment horizontal="center"/>
      <protection hidden="1"/>
    </xf>
    <xf numFmtId="0" fontId="6" fillId="3" borderId="13" xfId="0" applyFont="1" applyFill="1" applyBorder="1" applyAlignment="1" applyProtection="1">
      <alignment horizontal="center"/>
      <protection hidden="1"/>
    </xf>
    <xf numFmtId="0" fontId="0" fillId="3" borderId="32" xfId="0" applyFill="1" applyBorder="1" applyAlignment="1" applyProtection="1">
      <alignment horizontal="center"/>
      <protection hidden="1"/>
    </xf>
    <xf numFmtId="0" fontId="1" fillId="0" borderId="40" xfId="0" applyFont="1" applyBorder="1" applyAlignment="1" applyProtection="1">
      <protection hidden="1"/>
    </xf>
    <xf numFmtId="0" fontId="1" fillId="0" borderId="23" xfId="0" applyFont="1" applyBorder="1" applyAlignment="1" applyProtection="1">
      <alignment horizontal="center"/>
      <protection hidden="1"/>
    </xf>
    <xf numFmtId="0" fontId="1" fillId="0" borderId="37" xfId="0" applyFont="1" applyBorder="1" applyAlignment="1" applyProtection="1">
      <alignment horizontal="center"/>
      <protection hidden="1"/>
    </xf>
    <xf numFmtId="0" fontId="1" fillId="0" borderId="24" xfId="0" applyFont="1" applyBorder="1" applyAlignment="1" applyProtection="1">
      <alignment horizontal="center"/>
      <protection hidden="1"/>
    </xf>
    <xf numFmtId="0" fontId="1" fillId="0" borderId="11" xfId="0" applyFont="1" applyBorder="1" applyAlignment="1" applyProtection="1">
      <alignment horizontal="center"/>
      <protection hidden="1"/>
    </xf>
    <xf numFmtId="0" fontId="1" fillId="0" borderId="21" xfId="0" applyFont="1" applyBorder="1" applyAlignment="1" applyProtection="1">
      <alignment horizontal="center"/>
      <protection hidden="1"/>
    </xf>
    <xf numFmtId="0" fontId="0" fillId="3" borderId="54" xfId="0" applyFill="1" applyBorder="1" applyAlignment="1" applyProtection="1">
      <protection hidden="1"/>
    </xf>
    <xf numFmtId="0" fontId="0" fillId="3" borderId="51" xfId="0" applyFill="1" applyBorder="1" applyAlignment="1" applyProtection="1">
      <alignment horizontal="center"/>
      <protection hidden="1"/>
    </xf>
    <xf numFmtId="0" fontId="0" fillId="3" borderId="52" xfId="0" applyFill="1" applyBorder="1" applyAlignment="1" applyProtection="1">
      <alignment horizontal="center"/>
      <protection hidden="1"/>
    </xf>
    <xf numFmtId="164" fontId="1" fillId="3" borderId="59" xfId="0" applyNumberFormat="1" applyFont="1" applyFill="1" applyBorder="1" applyAlignment="1" applyProtection="1">
      <alignment horizontal="center"/>
      <protection hidden="1"/>
    </xf>
    <xf numFmtId="0" fontId="0" fillId="3" borderId="61" xfId="0" applyFill="1" applyBorder="1" applyAlignment="1" applyProtection="1">
      <alignment horizontal="center"/>
      <protection hidden="1"/>
    </xf>
    <xf numFmtId="0" fontId="0" fillId="3" borderId="25" xfId="0" applyNumberFormat="1" applyFill="1" applyBorder="1" applyAlignment="1" applyProtection="1">
      <alignment horizontal="center"/>
      <protection hidden="1"/>
    </xf>
    <xf numFmtId="0" fontId="0" fillId="3" borderId="26" xfId="0" applyNumberFormat="1" applyFill="1" applyBorder="1" applyAlignment="1" applyProtection="1">
      <alignment horizontal="center"/>
      <protection hidden="1"/>
    </xf>
    <xf numFmtId="0" fontId="0" fillId="0" borderId="20" xfId="0" applyFont="1" applyBorder="1" applyAlignment="1" applyProtection="1">
      <alignment horizontal="center"/>
      <protection hidden="1"/>
    </xf>
    <xf numFmtId="164" fontId="0" fillId="0" borderId="20" xfId="0" applyNumberFormat="1" applyFont="1" applyFill="1" applyBorder="1" applyAlignment="1" applyProtection="1">
      <alignment horizontal="center"/>
      <protection hidden="1"/>
    </xf>
    <xf numFmtId="0" fontId="0" fillId="0" borderId="20" xfId="0" applyFont="1" applyFill="1" applyBorder="1" applyAlignment="1" applyProtection="1">
      <alignment horizontal="center"/>
      <protection hidden="1"/>
    </xf>
    <xf numFmtId="0" fontId="0" fillId="0" borderId="20" xfId="0" applyNumberFormat="1" applyFont="1" applyFill="1" applyBorder="1" applyAlignment="1" applyProtection="1">
      <alignment horizontal="center"/>
      <protection hidden="1"/>
    </xf>
    <xf numFmtId="0" fontId="0" fillId="0" borderId="33" xfId="0" applyNumberFormat="1" applyFont="1" applyFill="1" applyBorder="1" applyAlignment="1" applyProtection="1">
      <alignment horizontal="center"/>
      <protection hidden="1"/>
    </xf>
    <xf numFmtId="0" fontId="0" fillId="3" borderId="1" xfId="0" applyFill="1" applyBorder="1" applyAlignment="1" applyProtection="1">
      <alignment horizontal="center"/>
      <protection hidden="1"/>
    </xf>
    <xf numFmtId="164" fontId="0" fillId="3" borderId="1" xfId="0" applyNumberFormat="1" applyFont="1" applyFill="1" applyBorder="1" applyAlignment="1" applyProtection="1">
      <alignment horizontal="center"/>
      <protection hidden="1"/>
    </xf>
    <xf numFmtId="0" fontId="0" fillId="3" borderId="1" xfId="0" applyFont="1" applyFill="1" applyBorder="1" applyAlignment="1" applyProtection="1">
      <alignment horizontal="center"/>
      <protection hidden="1"/>
    </xf>
    <xf numFmtId="0" fontId="0" fillId="3" borderId="1" xfId="0" applyNumberFormat="1" applyFont="1" applyFill="1" applyBorder="1" applyAlignment="1" applyProtection="1">
      <alignment horizontal="center"/>
      <protection hidden="1"/>
    </xf>
    <xf numFmtId="0" fontId="0" fillId="3" borderId="28" xfId="0" applyNumberFormat="1" applyFont="1" applyFill="1" applyBorder="1" applyAlignment="1" applyProtection="1">
      <alignment horizontal="center"/>
      <protection hidden="1"/>
    </xf>
    <xf numFmtId="0" fontId="0" fillId="0" borderId="45" xfId="0" applyBorder="1" applyAlignment="1" applyProtection="1">
      <alignment horizontal="center"/>
      <protection hidden="1"/>
    </xf>
    <xf numFmtId="0" fontId="0" fillId="0" borderId="56" xfId="0" applyBorder="1" applyAlignment="1" applyProtection="1">
      <alignment horizontal="center"/>
      <protection hidden="1"/>
    </xf>
    <xf numFmtId="0" fontId="0" fillId="0" borderId="0" xfId="0" applyBorder="1" applyAlignment="1" applyProtection="1">
      <alignment horizontal="center"/>
      <protection hidden="1"/>
    </xf>
    <xf numFmtId="0" fontId="0" fillId="3" borderId="57" xfId="0" applyFill="1" applyBorder="1" applyAlignment="1" applyProtection="1">
      <alignment horizontal="center"/>
      <protection hidden="1"/>
    </xf>
    <xf numFmtId="0" fontId="0" fillId="3" borderId="58" xfId="0" applyFill="1" applyBorder="1" applyAlignment="1" applyProtection="1">
      <alignment horizontal="center"/>
      <protection hidden="1"/>
    </xf>
    <xf numFmtId="0" fontId="1" fillId="0" borderId="40" xfId="0" applyFont="1" applyBorder="1" applyAlignment="1" applyProtection="1">
      <alignment horizontal="left"/>
      <protection hidden="1"/>
    </xf>
    <xf numFmtId="0" fontId="1" fillId="0" borderId="41" xfId="0" applyFont="1" applyBorder="1" applyAlignment="1" applyProtection="1">
      <alignment horizontal="left"/>
      <protection hidden="1"/>
    </xf>
    <xf numFmtId="0" fontId="0" fillId="0" borderId="38" xfId="0" applyBorder="1" applyAlignment="1" applyProtection="1">
      <alignment horizontal="right"/>
      <protection hidden="1"/>
    </xf>
    <xf numFmtId="0" fontId="0" fillId="0" borderId="38" xfId="0" applyBorder="1" applyAlignment="1" applyProtection="1">
      <alignment horizontal="center"/>
      <protection hidden="1"/>
    </xf>
    <xf numFmtId="0" fontId="1" fillId="0" borderId="22" xfId="0" applyFont="1" applyBorder="1" applyAlignment="1" applyProtection="1">
      <alignment horizontal="left"/>
      <protection hidden="1"/>
    </xf>
    <xf numFmtId="0" fontId="1" fillId="0" borderId="23" xfId="0" applyFont="1" applyBorder="1" applyAlignment="1" applyProtection="1">
      <alignment horizontal="left"/>
      <protection hidden="1"/>
    </xf>
    <xf numFmtId="0" fontId="1" fillId="0" borderId="37" xfId="0" applyFont="1" applyBorder="1" applyAlignment="1" applyProtection="1">
      <alignment horizontal="left"/>
      <protection hidden="1"/>
    </xf>
    <xf numFmtId="0" fontId="1" fillId="0" borderId="37" xfId="0" applyFont="1" applyBorder="1" applyAlignment="1" applyProtection="1">
      <alignment horizontal="center"/>
      <protection hidden="1"/>
    </xf>
    <xf numFmtId="0" fontId="1" fillId="0" borderId="6" xfId="0" applyFont="1" applyBorder="1" applyAlignment="1" applyProtection="1">
      <alignment horizontal="left"/>
      <protection hidden="1"/>
    </xf>
    <xf numFmtId="0" fontId="1" fillId="0" borderId="7" xfId="0" applyFont="1" applyBorder="1" applyAlignment="1" applyProtection="1">
      <alignment horizontal="left"/>
      <protection hidden="1"/>
    </xf>
    <xf numFmtId="0" fontId="1" fillId="0" borderId="8" xfId="0" applyFont="1" applyBorder="1" applyAlignment="1" applyProtection="1">
      <alignment horizontal="left"/>
      <protection hidden="1"/>
    </xf>
    <xf numFmtId="1" fontId="0" fillId="0" borderId="38" xfId="0" applyNumberFormat="1" applyBorder="1" applyAlignment="1" applyProtection="1">
      <alignment horizontal="center"/>
      <protection hidden="1"/>
    </xf>
    <xf numFmtId="0" fontId="0" fillId="3" borderId="54" xfId="0" applyFill="1" applyBorder="1" applyProtection="1">
      <protection locked="0" hidden="1"/>
    </xf>
    <xf numFmtId="0" fontId="0" fillId="3" borderId="25" xfId="0" applyFill="1" applyBorder="1" applyProtection="1">
      <protection locked="0" hidden="1"/>
    </xf>
    <xf numFmtId="166" fontId="1" fillId="3" borderId="25" xfId="0" applyNumberFormat="1" applyFont="1" applyFill="1" applyBorder="1" applyAlignment="1" applyProtection="1">
      <alignment horizontal="center"/>
      <protection locked="0" hidden="1"/>
    </xf>
    <xf numFmtId="0" fontId="0" fillId="3" borderId="25" xfId="0" applyFill="1" applyBorder="1" applyAlignment="1" applyProtection="1">
      <alignment horizontal="center"/>
      <protection locked="0" hidden="1"/>
    </xf>
    <xf numFmtId="0" fontId="0" fillId="0" borderId="27" xfId="0" applyFill="1" applyBorder="1" applyProtection="1">
      <protection locked="0" hidden="1"/>
    </xf>
    <xf numFmtId="0" fontId="0" fillId="0" borderId="1" xfId="0" applyBorder="1" applyProtection="1">
      <protection locked="0" hidden="1"/>
    </xf>
    <xf numFmtId="166" fontId="1" fillId="0" borderId="1" xfId="0" applyNumberFormat="1" applyFont="1" applyBorder="1" applyAlignment="1" applyProtection="1">
      <alignment horizontal="center"/>
      <protection locked="0" hidden="1"/>
    </xf>
    <xf numFmtId="0" fontId="0" fillId="0" borderId="1" xfId="0" applyBorder="1" applyAlignment="1" applyProtection="1">
      <alignment horizontal="center"/>
      <protection locked="0" hidden="1"/>
    </xf>
    <xf numFmtId="0" fontId="0" fillId="3" borderId="27" xfId="0" applyFill="1" applyBorder="1" applyProtection="1">
      <protection locked="0" hidden="1"/>
    </xf>
    <xf numFmtId="0" fontId="0" fillId="3" borderId="1" xfId="0" applyFill="1" applyBorder="1" applyProtection="1">
      <protection locked="0" hidden="1"/>
    </xf>
    <xf numFmtId="166" fontId="1" fillId="3" borderId="1" xfId="0" applyNumberFormat="1" applyFont="1" applyFill="1" applyBorder="1" applyAlignment="1" applyProtection="1">
      <alignment horizontal="center"/>
      <protection locked="0" hidden="1"/>
    </xf>
    <xf numFmtId="0" fontId="0" fillId="3" borderId="1" xfId="0" applyFill="1" applyBorder="1" applyAlignment="1" applyProtection="1">
      <alignment horizontal="center"/>
      <protection locked="0" hidden="1"/>
    </xf>
    <xf numFmtId="0" fontId="0" fillId="0" borderId="27" xfId="0" applyBorder="1" applyProtection="1">
      <protection locked="0" hidden="1"/>
    </xf>
    <xf numFmtId="0" fontId="0" fillId="0" borderId="36" xfId="0" applyBorder="1" applyProtection="1">
      <protection locked="0" hidden="1"/>
    </xf>
    <xf numFmtId="0" fontId="0" fillId="0" borderId="2" xfId="0" applyBorder="1" applyProtection="1">
      <protection locked="0" hidden="1"/>
    </xf>
    <xf numFmtId="166" fontId="1" fillId="0" borderId="2" xfId="0" applyNumberFormat="1" applyFont="1" applyBorder="1" applyAlignment="1" applyProtection="1">
      <alignment horizontal="center"/>
      <protection locked="0" hidden="1"/>
    </xf>
    <xf numFmtId="0" fontId="0" fillId="0" borderId="2" xfId="0" applyBorder="1" applyAlignment="1" applyProtection="1">
      <alignment horizontal="center"/>
      <protection locked="0" hidden="1"/>
    </xf>
    <xf numFmtId="0" fontId="0" fillId="3" borderId="31" xfId="0" applyFill="1" applyBorder="1" applyProtection="1">
      <protection locked="0" hidden="1"/>
    </xf>
    <xf numFmtId="0" fontId="0" fillId="3" borderId="18" xfId="0" applyFill="1" applyBorder="1" applyProtection="1">
      <protection locked="0" hidden="1"/>
    </xf>
    <xf numFmtId="166" fontId="1" fillId="3" borderId="18" xfId="0" applyNumberFormat="1" applyFont="1" applyFill="1" applyBorder="1" applyAlignment="1" applyProtection="1">
      <alignment horizontal="center"/>
      <protection locked="0" hidden="1"/>
    </xf>
    <xf numFmtId="0" fontId="0" fillId="3" borderId="18" xfId="0" applyFill="1" applyBorder="1" applyAlignment="1" applyProtection="1">
      <alignment horizontal="center"/>
      <protection locked="0" hidden="1"/>
    </xf>
    <xf numFmtId="14" fontId="0" fillId="0" borderId="50" xfId="0" applyNumberFormat="1" applyBorder="1" applyAlignment="1" applyProtection="1">
      <alignment horizontal="left"/>
      <protection locked="0" hidden="1"/>
    </xf>
    <xf numFmtId="0" fontId="0" fillId="0" borderId="45" xfId="0" applyBorder="1" applyProtection="1">
      <protection locked="0" hidden="1"/>
    </xf>
    <xf numFmtId="0" fontId="2" fillId="0" borderId="33" xfId="0" applyFont="1" applyBorder="1" applyProtection="1">
      <protection locked="0" hidden="1"/>
    </xf>
    <xf numFmtId="167" fontId="0" fillId="0" borderId="34" xfId="0" applyNumberFormat="1" applyBorder="1" applyAlignment="1" applyProtection="1">
      <alignment horizontal="left"/>
      <protection locked="0" hidden="1"/>
    </xf>
    <xf numFmtId="0" fontId="0" fillId="0" borderId="60" xfId="0" applyBorder="1" applyAlignment="1" applyProtection="1">
      <protection locked="0" hidden="1"/>
    </xf>
    <xf numFmtId="0" fontId="0" fillId="3" borderId="27" xfId="0" applyFill="1" applyBorder="1" applyAlignment="1" applyProtection="1">
      <protection locked="0" hidden="1"/>
    </xf>
    <xf numFmtId="0" fontId="0" fillId="0" borderId="27" xfId="0" applyBorder="1" applyAlignment="1" applyProtection="1">
      <protection locked="0" hidden="1"/>
    </xf>
    <xf numFmtId="0" fontId="0" fillId="2" borderId="27" xfId="0" applyFill="1" applyBorder="1" applyAlignment="1" applyProtection="1">
      <protection locked="0" hidden="1"/>
    </xf>
    <xf numFmtId="0" fontId="0" fillId="0" borderId="1" xfId="0" applyBorder="1" applyAlignment="1" applyProtection="1">
      <protection locked="0" hidden="1"/>
    </xf>
    <xf numFmtId="0" fontId="0" fillId="2" borderId="36" xfId="0" applyFill="1" applyBorder="1" applyAlignment="1" applyProtection="1">
      <alignment horizontal="left"/>
      <protection locked="0" hidden="1"/>
    </xf>
    <xf numFmtId="0" fontId="0" fillId="3" borderId="31" xfId="0" applyFill="1" applyBorder="1" applyAlignment="1" applyProtection="1">
      <protection locked="0" hidden="1"/>
    </xf>
    <xf numFmtId="0" fontId="1" fillId="0" borderId="3" xfId="0" applyFont="1" applyBorder="1" applyAlignment="1" applyProtection="1">
      <alignment horizontal="left"/>
      <protection locked="0" hidden="1"/>
    </xf>
    <xf numFmtId="0" fontId="1" fillId="0" borderId="4" xfId="0" applyFont="1" applyBorder="1" applyAlignment="1" applyProtection="1">
      <alignment horizontal="left"/>
      <protection locked="0" hidden="1"/>
    </xf>
    <xf numFmtId="0" fontId="1" fillId="0" borderId="5" xfId="0" applyFont="1" applyBorder="1" applyAlignment="1" applyProtection="1">
      <alignment horizontal="left"/>
      <protection locked="0" hidden="1"/>
    </xf>
    <xf numFmtId="0" fontId="1" fillId="0" borderId="5" xfId="0" applyFont="1" applyBorder="1" applyAlignment="1" applyProtection="1">
      <alignment horizontal="center"/>
      <protection locked="0" hidden="1"/>
    </xf>
    <xf numFmtId="20" fontId="1" fillId="0" borderId="8" xfId="0" applyNumberFormat="1" applyFont="1" applyBorder="1" applyAlignment="1" applyProtection="1">
      <alignment horizontal="center"/>
      <protection locked="0" hidden="1"/>
    </xf>
    <xf numFmtId="165" fontId="0" fillId="0" borderId="17" xfId="0" applyNumberFormat="1" applyBorder="1" applyProtection="1">
      <protection locked="0" hidden="1"/>
    </xf>
    <xf numFmtId="0" fontId="1" fillId="0" borderId="45" xfId="0" applyFont="1" applyBorder="1" applyAlignment="1" applyProtection="1">
      <alignment horizontal="center" vertical="center"/>
      <protection hidden="1"/>
    </xf>
    <xf numFmtId="0" fontId="1" fillId="0" borderId="1" xfId="0" applyFont="1" applyBorder="1" applyAlignment="1" applyProtection="1">
      <alignment horizontal="center" vertical="center"/>
      <protection hidden="1"/>
    </xf>
    <xf numFmtId="0" fontId="0" fillId="0" borderId="0" xfId="0" applyBorder="1" applyProtection="1">
      <protection hidden="1"/>
    </xf>
    <xf numFmtId="164" fontId="0" fillId="0" borderId="1" xfId="0" applyNumberFormat="1" applyBorder="1" applyAlignment="1" applyProtection="1">
      <alignment horizontal="center"/>
      <protection hidden="1"/>
    </xf>
    <xf numFmtId="0" fontId="0" fillId="2" borderId="0" xfId="0" applyFill="1" applyBorder="1" applyProtection="1">
      <protection hidden="1"/>
    </xf>
    <xf numFmtId="164" fontId="0" fillId="3" borderId="1" xfId="0" applyNumberFormat="1" applyFill="1" applyBorder="1" applyAlignment="1" applyProtection="1">
      <alignment horizontal="center"/>
      <protection hidden="1"/>
    </xf>
    <xf numFmtId="0" fontId="1" fillId="2" borderId="0" xfId="0" applyFont="1" applyFill="1" applyBorder="1" applyProtection="1">
      <protection hidden="1"/>
    </xf>
    <xf numFmtId="0" fontId="0" fillId="2" borderId="0" xfId="0" applyFill="1" applyBorder="1" applyAlignment="1" applyProtection="1">
      <alignment horizontal="center"/>
      <protection hidden="1"/>
    </xf>
    <xf numFmtId="0" fontId="8" fillId="3" borderId="25" xfId="0" applyFont="1" applyFill="1" applyBorder="1" applyAlignment="1" applyProtection="1">
      <alignment horizontal="center"/>
      <protection hidden="1"/>
    </xf>
    <xf numFmtId="20" fontId="0" fillId="3" borderId="25" xfId="0" applyNumberFormat="1" applyFill="1" applyBorder="1" applyAlignment="1" applyProtection="1">
      <alignment horizontal="center"/>
      <protection hidden="1"/>
    </xf>
    <xf numFmtId="20" fontId="0" fillId="3" borderId="26" xfId="0" applyNumberFormat="1" applyFill="1" applyBorder="1" applyAlignment="1" applyProtection="1">
      <alignment horizontal="center"/>
      <protection hidden="1"/>
    </xf>
    <xf numFmtId="20" fontId="0" fillId="2" borderId="0" xfId="0" applyNumberFormat="1" applyFill="1" applyBorder="1" applyAlignment="1" applyProtection="1">
      <alignment horizontal="center"/>
      <protection hidden="1"/>
    </xf>
    <xf numFmtId="1" fontId="1" fillId="0" borderId="1" xfId="0" applyNumberFormat="1" applyFont="1" applyBorder="1" applyAlignment="1" applyProtection="1">
      <alignment horizontal="center"/>
      <protection hidden="1"/>
    </xf>
    <xf numFmtId="0" fontId="7" fillId="0" borderId="20" xfId="0" applyFont="1" applyFill="1" applyBorder="1" applyAlignment="1" applyProtection="1">
      <alignment horizontal="center"/>
      <protection hidden="1"/>
    </xf>
    <xf numFmtId="20" fontId="0" fillId="0" borderId="1" xfId="0" applyNumberFormat="1" applyBorder="1" applyAlignment="1" applyProtection="1">
      <alignment horizontal="center"/>
      <protection hidden="1"/>
    </xf>
    <xf numFmtId="20" fontId="0" fillId="0" borderId="28" xfId="0" applyNumberFormat="1" applyBorder="1" applyAlignment="1" applyProtection="1">
      <alignment horizontal="center"/>
      <protection hidden="1"/>
    </xf>
    <xf numFmtId="0" fontId="8" fillId="3" borderId="20" xfId="0" applyFont="1" applyFill="1" applyBorder="1" applyAlignment="1" applyProtection="1">
      <alignment horizontal="center"/>
      <protection hidden="1"/>
    </xf>
    <xf numFmtId="20" fontId="0" fillId="3" borderId="1" xfId="0" applyNumberFormat="1" applyFill="1" applyBorder="1" applyAlignment="1" applyProtection="1">
      <alignment horizontal="center"/>
      <protection hidden="1"/>
    </xf>
    <xf numFmtId="20" fontId="0" fillId="3" borderId="28" xfId="0" applyNumberFormat="1" applyFill="1" applyBorder="1" applyAlignment="1" applyProtection="1">
      <alignment horizontal="center"/>
      <protection hidden="1"/>
    </xf>
    <xf numFmtId="0" fontId="0" fillId="0" borderId="28" xfId="0" applyBorder="1" applyProtection="1">
      <protection hidden="1"/>
    </xf>
    <xf numFmtId="49" fontId="0" fillId="3" borderId="1" xfId="0" applyNumberFormat="1" applyFill="1" applyBorder="1" applyAlignment="1" applyProtection="1">
      <alignment horizontal="center"/>
      <protection hidden="1"/>
    </xf>
    <xf numFmtId="17" fontId="0" fillId="3" borderId="28" xfId="0" applyNumberFormat="1" applyFill="1" applyBorder="1" applyProtection="1">
      <protection hidden="1"/>
    </xf>
    <xf numFmtId="17" fontId="0" fillId="2" borderId="0" xfId="0" applyNumberFormat="1" applyFill="1" applyBorder="1" applyProtection="1">
      <protection hidden="1"/>
    </xf>
    <xf numFmtId="49" fontId="0" fillId="0" borderId="1" xfId="0" applyNumberFormat="1" applyBorder="1" applyAlignment="1" applyProtection="1">
      <alignment horizontal="center"/>
      <protection hidden="1"/>
    </xf>
    <xf numFmtId="0" fontId="0" fillId="3" borderId="28" xfId="0" applyFill="1" applyBorder="1" applyProtection="1">
      <protection hidden="1"/>
    </xf>
    <xf numFmtId="164" fontId="1" fillId="0" borderId="1" xfId="0" applyNumberFormat="1" applyFont="1" applyBorder="1" applyAlignment="1" applyProtection="1">
      <alignment horizontal="center"/>
      <protection hidden="1"/>
    </xf>
    <xf numFmtId="0" fontId="0" fillId="3" borderId="28" xfId="0" applyNumberFormat="1" applyFill="1" applyBorder="1" applyProtection="1">
      <protection hidden="1"/>
    </xf>
    <xf numFmtId="0" fontId="0" fillId="2" borderId="0" xfId="0" applyNumberFormat="1" applyFill="1" applyBorder="1" applyProtection="1">
      <protection hidden="1"/>
    </xf>
    <xf numFmtId="49" fontId="0" fillId="2" borderId="1" xfId="0" applyNumberFormat="1" applyFill="1" applyBorder="1" applyAlignment="1" applyProtection="1">
      <alignment horizontal="center"/>
      <protection hidden="1"/>
    </xf>
    <xf numFmtId="0" fontId="0" fillId="2" borderId="28" xfId="0" applyFill="1" applyBorder="1" applyProtection="1">
      <protection hidden="1"/>
    </xf>
    <xf numFmtId="0" fontId="8" fillId="3" borderId="13" xfId="0" applyFont="1" applyFill="1" applyBorder="1" applyAlignment="1" applyProtection="1">
      <alignment horizontal="center"/>
      <protection hidden="1"/>
    </xf>
    <xf numFmtId="0" fontId="0" fillId="3" borderId="32" xfId="0" applyFill="1" applyBorder="1" applyProtection="1">
      <protection hidden="1"/>
    </xf>
    <xf numFmtId="0" fontId="1" fillId="0" borderId="48" xfId="0" applyFont="1" applyBorder="1" applyAlignment="1" applyProtection="1">
      <alignment horizontal="left"/>
      <protection hidden="1"/>
    </xf>
    <xf numFmtId="0" fontId="1" fillId="0" borderId="14" xfId="0" applyFont="1" applyBorder="1" applyAlignment="1" applyProtection="1">
      <alignment horizontal="left"/>
      <protection hidden="1"/>
    </xf>
    <xf numFmtId="0" fontId="0" fillId="0" borderId="49" xfId="0" applyBorder="1" applyAlignment="1" applyProtection="1">
      <alignment horizontal="right"/>
      <protection hidden="1"/>
    </xf>
    <xf numFmtId="1" fontId="0" fillId="0" borderId="49" xfId="0" applyNumberFormat="1" applyBorder="1" applyAlignment="1" applyProtection="1">
      <alignment horizontal="center"/>
      <protection hidden="1"/>
    </xf>
    <xf numFmtId="1" fontId="0" fillId="2" borderId="0" xfId="0" applyNumberFormat="1" applyFill="1" applyBorder="1" applyAlignment="1" applyProtection="1">
      <alignment horizontal="center"/>
      <protection hidden="1"/>
    </xf>
    <xf numFmtId="0" fontId="0" fillId="0" borderId="0" xfId="0" applyBorder="1" applyAlignment="1" applyProtection="1">
      <protection hidden="1"/>
    </xf>
    <xf numFmtId="0" fontId="0" fillId="0" borderId="0" xfId="0" applyBorder="1" applyAlignment="1" applyProtection="1">
      <alignment horizontal="center"/>
      <protection hidden="1"/>
    </xf>
    <xf numFmtId="0" fontId="3" fillId="0" borderId="43" xfId="0" applyFont="1" applyBorder="1" applyAlignment="1" applyProtection="1">
      <alignment horizontal="center" vertical="center"/>
      <protection locked="0" hidden="1"/>
    </xf>
    <xf numFmtId="0" fontId="3" fillId="0" borderId="44" xfId="0" applyFont="1" applyBorder="1" applyAlignment="1" applyProtection="1">
      <alignment horizontal="center" vertical="center"/>
      <protection locked="0" hidden="1"/>
    </xf>
    <xf numFmtId="0" fontId="3" fillId="0" borderId="53" xfId="0" applyFont="1" applyBorder="1" applyAlignment="1" applyProtection="1">
      <alignment horizontal="center" vertical="center"/>
      <protection locked="0" hidden="1"/>
    </xf>
    <xf numFmtId="0" fontId="0" fillId="3" borderId="54" xfId="0" applyFont="1" applyFill="1" applyBorder="1" applyProtection="1">
      <protection locked="0" hidden="1"/>
    </xf>
    <xf numFmtId="0" fontId="0" fillId="3" borderId="25" xfId="0" applyFont="1" applyFill="1" applyBorder="1" applyProtection="1">
      <protection locked="0" hidden="1"/>
    </xf>
    <xf numFmtId="1" fontId="1" fillId="3" borderId="25" xfId="0" applyNumberFormat="1" applyFont="1" applyFill="1" applyBorder="1" applyAlignment="1" applyProtection="1">
      <alignment horizontal="center"/>
      <protection locked="0" hidden="1"/>
    </xf>
    <xf numFmtId="0" fontId="0" fillId="0" borderId="27" xfId="0" applyFont="1" applyFill="1" applyBorder="1" applyProtection="1">
      <protection locked="0" hidden="1"/>
    </xf>
    <xf numFmtId="0" fontId="0" fillId="0" borderId="1" xfId="0" applyFont="1" applyBorder="1" applyProtection="1">
      <protection locked="0" hidden="1"/>
    </xf>
    <xf numFmtId="1" fontId="1" fillId="0" borderId="1" xfId="0" applyNumberFormat="1" applyFont="1" applyBorder="1" applyAlignment="1" applyProtection="1">
      <alignment horizontal="center"/>
      <protection locked="0" hidden="1"/>
    </xf>
    <xf numFmtId="0" fontId="0" fillId="3" borderId="27" xfId="0" applyFont="1" applyFill="1" applyBorder="1" applyProtection="1">
      <protection locked="0" hidden="1"/>
    </xf>
    <xf numFmtId="0" fontId="0" fillId="3" borderId="1" xfId="0" applyFont="1" applyFill="1" applyBorder="1" applyProtection="1">
      <protection locked="0" hidden="1"/>
    </xf>
    <xf numFmtId="1" fontId="1" fillId="3" borderId="1" xfId="0" applyNumberFormat="1" applyFont="1" applyFill="1" applyBorder="1" applyAlignment="1" applyProtection="1">
      <alignment horizontal="center"/>
      <protection locked="0" hidden="1"/>
    </xf>
    <xf numFmtId="0" fontId="0" fillId="0" borderId="27" xfId="0" applyFont="1" applyBorder="1" applyProtection="1">
      <protection locked="0" hidden="1"/>
    </xf>
    <xf numFmtId="0" fontId="0" fillId="3" borderId="27" xfId="0" applyFont="1" applyFill="1" applyBorder="1" applyAlignment="1" applyProtection="1">
      <protection locked="0" hidden="1"/>
    </xf>
    <xf numFmtId="0" fontId="0" fillId="3" borderId="1" xfId="0" applyFont="1" applyFill="1" applyBorder="1" applyAlignment="1" applyProtection="1">
      <protection locked="0" hidden="1"/>
    </xf>
    <xf numFmtId="0" fontId="0" fillId="0" borderId="27" xfId="0" applyFont="1" applyBorder="1" applyAlignment="1" applyProtection="1">
      <protection locked="0" hidden="1"/>
    </xf>
    <xf numFmtId="0" fontId="0" fillId="0" borderId="1" xfId="0" applyFont="1" applyBorder="1" applyAlignment="1" applyProtection="1">
      <protection locked="0" hidden="1"/>
    </xf>
    <xf numFmtId="0" fontId="0" fillId="3" borderId="1" xfId="0" applyFont="1" applyFill="1" applyBorder="1" applyAlignment="1" applyProtection="1">
      <alignment horizontal="left"/>
      <protection locked="0" hidden="1"/>
    </xf>
    <xf numFmtId="166" fontId="1" fillId="3" borderId="1" xfId="0" applyNumberFormat="1" applyFont="1" applyFill="1" applyBorder="1" applyAlignment="1" applyProtection="1">
      <alignment horizontal="left"/>
      <protection locked="0" hidden="1"/>
    </xf>
    <xf numFmtId="164" fontId="1" fillId="3" borderId="1" xfId="0" applyNumberFormat="1" applyFont="1" applyFill="1" applyBorder="1" applyAlignment="1" applyProtection="1">
      <alignment horizontal="center"/>
      <protection locked="0" hidden="1"/>
    </xf>
    <xf numFmtId="166" fontId="1" fillId="0" borderId="1" xfId="0" applyNumberFormat="1" applyFont="1" applyBorder="1" applyAlignment="1" applyProtection="1">
      <protection locked="0" hidden="1"/>
    </xf>
    <xf numFmtId="164" fontId="1" fillId="0" borderId="1" xfId="0" applyNumberFormat="1" applyFont="1" applyBorder="1" applyAlignment="1" applyProtection="1">
      <alignment horizontal="center"/>
      <protection locked="0" hidden="1"/>
    </xf>
    <xf numFmtId="166" fontId="1" fillId="3" borderId="1" xfId="0" applyNumberFormat="1" applyFont="1" applyFill="1" applyBorder="1" applyAlignment="1" applyProtection="1">
      <protection locked="0" hidden="1"/>
    </xf>
    <xf numFmtId="0" fontId="1" fillId="3" borderId="1" xfId="0" applyFont="1" applyFill="1" applyBorder="1" applyAlignment="1" applyProtection="1">
      <alignment horizontal="center"/>
      <protection locked="0" hidden="1"/>
    </xf>
    <xf numFmtId="0" fontId="1" fillId="0" borderId="1" xfId="0" applyFont="1" applyBorder="1" applyAlignment="1" applyProtection="1">
      <alignment horizontal="center"/>
      <protection locked="0" hidden="1"/>
    </xf>
    <xf numFmtId="0" fontId="0" fillId="2" borderId="27" xfId="0" applyFont="1" applyFill="1" applyBorder="1" applyAlignment="1" applyProtection="1">
      <protection locked="0" hidden="1"/>
    </xf>
    <xf numFmtId="0" fontId="0" fillId="2" borderId="1" xfId="0" applyFont="1" applyFill="1" applyBorder="1" applyAlignment="1" applyProtection="1">
      <protection locked="0" hidden="1"/>
    </xf>
    <xf numFmtId="166" fontId="1" fillId="2" borderId="1" xfId="0" applyNumberFormat="1" applyFont="1" applyFill="1" applyBorder="1" applyAlignment="1" applyProtection="1">
      <protection locked="0" hidden="1"/>
    </xf>
    <xf numFmtId="0" fontId="1" fillId="2" borderId="1" xfId="0" applyFont="1" applyFill="1" applyBorder="1" applyAlignment="1" applyProtection="1">
      <alignment horizontal="center"/>
      <protection locked="0" hidden="1"/>
    </xf>
    <xf numFmtId="0" fontId="0" fillId="2" borderId="1" xfId="0" applyFill="1" applyBorder="1" applyAlignment="1" applyProtection="1">
      <alignment horizontal="center"/>
      <protection locked="0" hidden="1"/>
    </xf>
    <xf numFmtId="0" fontId="0" fillId="3" borderId="31" xfId="0" applyFont="1" applyFill="1" applyBorder="1" applyAlignment="1" applyProtection="1">
      <protection locked="0" hidden="1"/>
    </xf>
    <xf numFmtId="0" fontId="0" fillId="3" borderId="18" xfId="0" applyFont="1" applyFill="1" applyBorder="1" applyAlignment="1" applyProtection="1">
      <protection locked="0" hidden="1"/>
    </xf>
    <xf numFmtId="166" fontId="1" fillId="3" borderId="18" xfId="0" applyNumberFormat="1" applyFont="1" applyFill="1" applyBorder="1" applyAlignment="1" applyProtection="1">
      <protection locked="0" hidden="1"/>
    </xf>
    <xf numFmtId="0" fontId="1" fillId="3" borderId="18" xfId="0" applyFont="1" applyFill="1" applyBorder="1" applyAlignment="1" applyProtection="1">
      <alignment horizontal="center"/>
      <protection locked="0" hidden="1"/>
    </xf>
    <xf numFmtId="0" fontId="0" fillId="3" borderId="45" xfId="0" applyFill="1" applyBorder="1" applyAlignment="1" applyProtection="1">
      <alignment horizontal="center"/>
      <protection locked="0" hidden="1"/>
    </xf>
    <xf numFmtId="0" fontId="0" fillId="2" borderId="45" xfId="0" applyFill="1" applyBorder="1" applyAlignment="1" applyProtection="1">
      <alignment horizontal="center"/>
      <protection locked="0" hidden="1"/>
    </xf>
    <xf numFmtId="0" fontId="1" fillId="0" borderId="46" xfId="0" applyFont="1" applyBorder="1" applyAlignment="1" applyProtection="1">
      <alignment horizontal="left"/>
      <protection locked="0" hidden="1"/>
    </xf>
    <xf numFmtId="0" fontId="1" fillId="0" borderId="0" xfId="0" applyFont="1" applyBorder="1" applyAlignment="1" applyProtection="1">
      <alignment horizontal="left"/>
      <protection locked="0" hidden="1"/>
    </xf>
    <xf numFmtId="0" fontId="1" fillId="0" borderId="47" xfId="0" applyFont="1" applyBorder="1" applyAlignment="1" applyProtection="1">
      <alignment horizontal="left"/>
      <protection locked="0" hidden="1"/>
    </xf>
    <xf numFmtId="0" fontId="1" fillId="0" borderId="47" xfId="0" applyFont="1" applyBorder="1" applyAlignment="1" applyProtection="1">
      <alignment horizontal="center"/>
      <protection locked="0" hidden="1"/>
    </xf>
    <xf numFmtId="1" fontId="0" fillId="0" borderId="8" xfId="0" applyNumberFormat="1" applyBorder="1" applyAlignment="1" applyProtection="1">
      <alignment horizontal="center"/>
      <protection locked="0" hidden="1"/>
    </xf>
    <xf numFmtId="0" fontId="1" fillId="4" borderId="27" xfId="0" applyFont="1" applyFill="1" applyBorder="1" applyAlignment="1" applyProtection="1">
      <protection hidden="1"/>
    </xf>
    <xf numFmtId="0" fontId="0" fillId="4" borderId="1" xfId="0" applyFont="1" applyFill="1" applyBorder="1" applyAlignment="1" applyProtection="1">
      <protection hidden="1"/>
    </xf>
    <xf numFmtId="0" fontId="1" fillId="4" borderId="1" xfId="0" applyFont="1" applyFill="1" applyBorder="1" applyAlignment="1" applyProtection="1">
      <protection hidden="1"/>
    </xf>
    <xf numFmtId="0" fontId="1" fillId="4" borderId="1" xfId="0" applyFont="1" applyFill="1" applyBorder="1" applyAlignment="1" applyProtection="1">
      <alignment horizontal="center"/>
      <protection hidden="1"/>
    </xf>
    <xf numFmtId="0" fontId="0" fillId="4" borderId="1" xfId="0" applyFill="1" applyBorder="1" applyProtection="1">
      <protection hidden="1"/>
    </xf>
    <xf numFmtId="0" fontId="8" fillId="4" borderId="20" xfId="0" applyFont="1" applyFill="1" applyBorder="1" applyAlignment="1" applyProtection="1">
      <alignment horizontal="center"/>
      <protection hidden="1"/>
    </xf>
    <xf numFmtId="0" fontId="0" fillId="4" borderId="1" xfId="0" applyFill="1" applyBorder="1" applyAlignment="1" applyProtection="1">
      <alignment horizontal="center"/>
      <protection hidden="1"/>
    </xf>
    <xf numFmtId="0" fontId="0" fillId="4" borderId="28" xfId="0" applyNumberFormat="1" applyFill="1" applyBorder="1" applyProtection="1">
      <protection hidden="1"/>
    </xf>
    <xf numFmtId="0" fontId="7" fillId="4" borderId="20" xfId="0" applyFont="1" applyFill="1" applyBorder="1" applyAlignment="1" applyProtection="1">
      <alignment horizontal="center"/>
      <protection hidden="1"/>
    </xf>
    <xf numFmtId="0" fontId="0" fillId="4" borderId="28" xfId="0" applyFill="1" applyBorder="1" applyProtection="1">
      <protection hidden="1"/>
    </xf>
    <xf numFmtId="49" fontId="0" fillId="4" borderId="1" xfId="0" applyNumberFormat="1" applyFill="1" applyBorder="1" applyAlignment="1" applyProtection="1">
      <alignment horizontal="center"/>
      <protection hidden="1"/>
    </xf>
    <xf numFmtId="0" fontId="1" fillId="4" borderId="31" xfId="0" applyFont="1" applyFill="1" applyBorder="1" applyAlignment="1" applyProtection="1">
      <protection hidden="1"/>
    </xf>
    <xf numFmtId="0" fontId="0" fillId="4" borderId="18" xfId="0" applyFont="1" applyFill="1" applyBorder="1" applyAlignment="1" applyProtection="1">
      <protection hidden="1"/>
    </xf>
    <xf numFmtId="0" fontId="1" fillId="4" borderId="18" xfId="0" applyFont="1" applyFill="1" applyBorder="1" applyAlignment="1" applyProtection="1">
      <protection hidden="1"/>
    </xf>
    <xf numFmtId="0" fontId="1" fillId="4" borderId="18" xfId="0" applyFont="1" applyFill="1" applyBorder="1" applyAlignment="1" applyProtection="1">
      <alignment horizontal="center"/>
      <protection hidden="1"/>
    </xf>
    <xf numFmtId="0" fontId="0" fillId="4" borderId="18" xfId="0" applyFill="1" applyBorder="1" applyAlignment="1" applyProtection="1">
      <alignment horizontal="center"/>
      <protection hidden="1"/>
    </xf>
    <xf numFmtId="0" fontId="8" fillId="4" borderId="13" xfId="0" applyFont="1" applyFill="1" applyBorder="1" applyAlignment="1" applyProtection="1">
      <alignment horizontal="center"/>
      <protection hidden="1"/>
    </xf>
    <xf numFmtId="0" fontId="0" fillId="4" borderId="32" xfId="0" applyFill="1" applyBorder="1" applyProtection="1">
      <protection hidden="1"/>
    </xf>
    <xf numFmtId="0" fontId="3" fillId="0" borderId="29" xfId="0" applyFont="1" applyBorder="1" applyAlignment="1" applyProtection="1">
      <alignment horizontal="center" vertical="center"/>
      <protection locked="0" hidden="1"/>
    </xf>
    <xf numFmtId="0" fontId="3" fillId="0" borderId="16" xfId="0" applyFont="1" applyBorder="1" applyAlignment="1" applyProtection="1">
      <alignment horizontal="center" vertical="center"/>
      <protection locked="0" hidden="1"/>
    </xf>
    <xf numFmtId="0" fontId="3" fillId="0" borderId="30" xfId="0" applyFont="1" applyBorder="1" applyAlignment="1" applyProtection="1">
      <alignment horizontal="center" vertical="center"/>
      <protection locked="0" hidden="1"/>
    </xf>
    <xf numFmtId="0" fontId="1" fillId="3" borderId="25" xfId="0" applyFont="1" applyFill="1" applyBorder="1" applyAlignment="1" applyProtection="1">
      <alignment horizontal="center"/>
      <protection locked="0" hidden="1"/>
    </xf>
    <xf numFmtId="0" fontId="1" fillId="3" borderId="1" xfId="0" applyFont="1" applyFill="1" applyBorder="1" applyAlignment="1" applyProtection="1">
      <alignment horizontal="left"/>
      <protection locked="0" hidden="1"/>
    </xf>
    <xf numFmtId="0" fontId="1" fillId="0" borderId="1" xfId="0" applyFont="1" applyBorder="1" applyAlignment="1" applyProtection="1">
      <protection locked="0" hidden="1"/>
    </xf>
    <xf numFmtId="0" fontId="0" fillId="0" borderId="34" xfId="0" applyBorder="1" applyProtection="1">
      <protection locked="0" hidden="1"/>
    </xf>
    <xf numFmtId="0" fontId="0" fillId="3" borderId="1" xfId="0" applyFill="1" applyBorder="1" applyAlignment="1" applyProtection="1">
      <protection locked="0" hidden="1"/>
    </xf>
    <xf numFmtId="0" fontId="1" fillId="0" borderId="22" xfId="0" applyFont="1" applyBorder="1" applyAlignment="1" applyProtection="1">
      <protection hidden="1"/>
    </xf>
    <xf numFmtId="0" fontId="1" fillId="0" borderId="11" xfId="0" applyFont="1" applyBorder="1" applyAlignment="1" applyProtection="1">
      <protection hidden="1"/>
    </xf>
    <xf numFmtId="0" fontId="1" fillId="0" borderId="51" xfId="0" applyFont="1" applyFill="1" applyBorder="1" applyAlignment="1" applyProtection="1">
      <protection hidden="1"/>
    </xf>
    <xf numFmtId="0" fontId="1" fillId="0" borderId="25" xfId="0" applyFont="1" applyFill="1" applyBorder="1" applyAlignment="1" applyProtection="1">
      <protection hidden="1"/>
    </xf>
    <xf numFmtId="164" fontId="1" fillId="0" borderId="20" xfId="0" applyNumberFormat="1" applyFont="1" applyFill="1" applyBorder="1" applyAlignment="1" applyProtection="1">
      <alignment horizontal="center"/>
      <protection hidden="1"/>
    </xf>
    <xf numFmtId="1" fontId="1" fillId="0" borderId="20" xfId="0" applyNumberFormat="1" applyFont="1" applyFill="1" applyBorder="1" applyAlignment="1" applyProtection="1">
      <alignment horizontal="center"/>
      <protection hidden="1"/>
    </xf>
    <xf numFmtId="49" fontId="1" fillId="0" borderId="20" xfId="0" applyNumberFormat="1" applyFont="1" applyFill="1" applyBorder="1" applyAlignment="1" applyProtection="1">
      <alignment horizontal="center"/>
      <protection hidden="1"/>
    </xf>
    <xf numFmtId="0" fontId="1" fillId="0" borderId="45" xfId="0" applyFont="1" applyFill="1" applyBorder="1" applyAlignment="1" applyProtection="1">
      <protection hidden="1"/>
    </xf>
    <xf numFmtId="0" fontId="1" fillId="0" borderId="1" xfId="0" applyFont="1" applyFill="1" applyBorder="1" applyAlignment="1" applyProtection="1">
      <protection hidden="1"/>
    </xf>
    <xf numFmtId="164" fontId="1" fillId="0" borderId="1" xfId="0" applyNumberFormat="1" applyFont="1" applyFill="1" applyBorder="1" applyAlignment="1" applyProtection="1">
      <alignment horizontal="center"/>
      <protection hidden="1"/>
    </xf>
    <xf numFmtId="1" fontId="1" fillId="0" borderId="1" xfId="0" applyNumberFormat="1" applyFont="1" applyFill="1" applyBorder="1" applyAlignment="1" applyProtection="1">
      <alignment horizontal="center"/>
      <protection hidden="1"/>
    </xf>
    <xf numFmtId="49" fontId="1" fillId="0" borderId="1" xfId="0" applyNumberFormat="1" applyFont="1" applyFill="1" applyBorder="1" applyAlignment="1" applyProtection="1">
      <alignment horizontal="center"/>
      <protection hidden="1"/>
    </xf>
    <xf numFmtId="49" fontId="1" fillId="0" borderId="1" xfId="0" applyNumberFormat="1" applyFont="1" applyBorder="1" applyAlignment="1" applyProtection="1">
      <alignment horizontal="center"/>
      <protection hidden="1"/>
    </xf>
    <xf numFmtId="1" fontId="1" fillId="0" borderId="1" xfId="0" quotePrefix="1" applyNumberFormat="1" applyFont="1" applyBorder="1" applyAlignment="1" applyProtection="1">
      <alignment horizontal="center"/>
      <protection hidden="1"/>
    </xf>
    <xf numFmtId="49" fontId="1" fillId="0" borderId="1" xfId="0" applyNumberFormat="1" applyFont="1" applyBorder="1" applyAlignment="1" applyProtection="1">
      <alignment horizontal="center" vertical="center"/>
      <protection hidden="1"/>
    </xf>
    <xf numFmtId="1" fontId="1" fillId="0" borderId="55" xfId="0" applyNumberFormat="1" applyFont="1" applyFill="1" applyBorder="1" applyAlignment="1" applyProtection="1">
      <alignment horizontal="center"/>
      <protection hidden="1"/>
    </xf>
    <xf numFmtId="49" fontId="1" fillId="0" borderId="55" xfId="0" applyNumberFormat="1" applyFont="1" applyFill="1" applyBorder="1" applyAlignment="1" applyProtection="1">
      <alignment horizontal="center"/>
      <protection hidden="1"/>
    </xf>
    <xf numFmtId="0" fontId="0" fillId="0" borderId="0" xfId="0" applyAlignment="1" applyProtection="1">
      <alignment vertical="center" wrapText="1"/>
      <protection hidden="1"/>
    </xf>
    <xf numFmtId="0" fontId="1" fillId="0" borderId="0" xfId="0" applyFont="1" applyAlignment="1" applyProtection="1">
      <alignment vertical="center" wrapText="1"/>
      <protection hidden="1"/>
    </xf>
    <xf numFmtId="0" fontId="0" fillId="0" borderId="0" xfId="0" applyAlignment="1" applyProtection="1">
      <alignment wrapText="1"/>
      <protection hidden="1"/>
    </xf>
    <xf numFmtId="0" fontId="0" fillId="0" borderId="0" xfId="0" applyFont="1" applyAlignment="1" applyProtection="1">
      <alignment vertical="center" wrapText="1"/>
      <protection hidden="1"/>
    </xf>
    <xf numFmtId="0" fontId="0" fillId="0" borderId="0" xfId="0" applyFont="1" applyProtection="1">
      <protection hidden="1"/>
    </xf>
    <xf numFmtId="0" fontId="1" fillId="0" borderId="0" xfId="0" applyFont="1" applyAlignment="1" applyProtection="1">
      <alignment wrapText="1"/>
      <protection hidden="1"/>
    </xf>
    <xf numFmtId="0" fontId="9" fillId="0" borderId="0" xfId="0" applyFont="1" applyAlignment="1" applyProtection="1">
      <alignment wrapText="1"/>
      <protection hidden="1"/>
    </xf>
  </cellXfs>
  <cellStyles count="1">
    <cellStyle name="Normální" xfId="0" builtinId="0"/>
  </cellStyles>
  <dxfs count="39">
    <dxf>
      <font>
        <color theme="0"/>
      </font>
    </dxf>
    <dxf>
      <font>
        <color theme="0" tint="-0.34998626667073579"/>
      </font>
    </dxf>
    <dxf>
      <font>
        <color theme="0"/>
      </font>
    </dxf>
    <dxf>
      <font>
        <color theme="0"/>
      </font>
    </dxf>
    <dxf>
      <font>
        <color theme="0" tint="-0.34998626667073579"/>
      </font>
    </dxf>
    <dxf>
      <font>
        <color auto="1"/>
      </font>
    </dxf>
    <dxf>
      <font>
        <color theme="0" tint="-0.34998626667073579"/>
      </font>
    </dxf>
    <dxf>
      <font>
        <color theme="0" tint="-0.34998626667073579"/>
      </font>
    </dxf>
    <dxf>
      <font>
        <color theme="0"/>
      </font>
    </dxf>
    <dxf>
      <font>
        <color theme="0"/>
      </font>
    </dxf>
    <dxf>
      <font>
        <color theme="0" tint="-0.34998626667073579"/>
      </font>
    </dxf>
    <dxf>
      <font>
        <color theme="0"/>
      </font>
    </dxf>
    <dxf>
      <font>
        <color theme="0"/>
      </font>
    </dxf>
    <dxf>
      <font>
        <color theme="0" tint="-0.34998626667073579"/>
      </font>
    </dxf>
    <dxf>
      <font>
        <color auto="1"/>
      </font>
    </dxf>
    <dxf>
      <font>
        <color theme="0" tint="-0.34998626667073579"/>
      </font>
    </dxf>
    <dxf>
      <font>
        <color theme="0" tint="-0.34998626667073579"/>
      </font>
    </dxf>
    <dxf>
      <font>
        <color theme="0"/>
      </font>
    </dxf>
    <dxf>
      <font>
        <color theme="0"/>
      </font>
    </dxf>
    <dxf>
      <font>
        <color theme="0"/>
      </font>
    </dxf>
    <dxf>
      <font>
        <color theme="0"/>
      </font>
    </dxf>
    <dxf>
      <font>
        <color theme="0" tint="-0.34998626667073579"/>
      </font>
    </dxf>
    <dxf>
      <font>
        <color auto="1"/>
      </font>
    </dxf>
    <dxf>
      <font>
        <color theme="0" tint="-0.34998626667073579"/>
      </font>
    </dxf>
    <dxf>
      <font>
        <color theme="0" tint="-0.34998626667073579"/>
      </font>
    </dxf>
    <dxf>
      <font>
        <color theme="0"/>
      </font>
    </dxf>
    <dxf>
      <font>
        <color theme="0"/>
      </font>
    </dxf>
    <dxf>
      <font>
        <color theme="0" tint="-0.34998626667073579"/>
      </font>
    </dxf>
    <dxf>
      <font>
        <color theme="0"/>
      </font>
    </dxf>
    <dxf>
      <font>
        <color auto="1"/>
      </font>
    </dxf>
    <dxf>
      <font>
        <color theme="0" tint="-0.34998626667073579"/>
      </font>
    </dxf>
    <dxf>
      <font>
        <color theme="0"/>
      </font>
    </dxf>
    <dxf>
      <font>
        <color theme="0" tint="-0.34998626667073579"/>
      </font>
    </dxf>
    <dxf>
      <font>
        <color theme="0"/>
      </font>
    </dxf>
    <dxf>
      <font>
        <color theme="0" tint="-0.34998626667073579"/>
      </font>
    </dxf>
    <dxf>
      <font>
        <color theme="0" tint="-0.34998626667073579"/>
      </font>
    </dxf>
    <dxf>
      <font>
        <color theme="0" tint="-0.34998626667073579"/>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microsoft.com/office/2007/relationships/hdphoto" Target="../media/hdphoto1.wdp"/><Relationship Id="rId1" Type="http://schemas.openxmlformats.org/officeDocument/2006/relationships/image" Target="../media/image2.png"/><Relationship Id="rId4" Type="http://schemas.microsoft.com/office/2007/relationships/hdphoto" Target="../media/hdphoto2.wdp"/></Relationships>
</file>

<file path=xl/drawings/_rels/drawing4.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0</xdr:row>
      <xdr:rowOff>99060</xdr:rowOff>
    </xdr:from>
    <xdr:to>
      <xdr:col>7</xdr:col>
      <xdr:colOff>121920</xdr:colOff>
      <xdr:row>22</xdr:row>
      <xdr:rowOff>22860</xdr:rowOff>
    </xdr:to>
    <xdr:pic>
      <xdr:nvPicPr>
        <xdr:cNvPr id="3" name="Obrázek 2">
          <a:extLst>
            <a:ext uri="{FF2B5EF4-FFF2-40B4-BE49-F238E27FC236}">
              <a16:creationId xmlns:a16="http://schemas.microsoft.com/office/drawing/2014/main" id="{C6DA5EC6-7FE1-45AD-ADAD-718D8F73969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29300" y="99060"/>
          <a:ext cx="3627120" cy="57759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168441</xdr:colOff>
      <xdr:row>0</xdr:row>
      <xdr:rowOff>31281</xdr:rowOff>
    </xdr:from>
    <xdr:to>
      <xdr:col>1</xdr:col>
      <xdr:colOff>460821</xdr:colOff>
      <xdr:row>0</xdr:row>
      <xdr:rowOff>301307</xdr:rowOff>
    </xdr:to>
    <xdr:pic>
      <xdr:nvPicPr>
        <xdr:cNvPr id="4" name="Obrázek 3">
          <a:extLst>
            <a:ext uri="{FF2B5EF4-FFF2-40B4-BE49-F238E27FC236}">
              <a16:creationId xmlns:a16="http://schemas.microsoft.com/office/drawing/2014/main" id="{9F7407A4-5C53-40C9-84FE-FE6EAB98DA4A}"/>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artisticPhotocopy trans="6000" detail="9"/>
                  </a14:imgEffect>
                </a14:imgLayer>
              </a14:imgProps>
            </a:ext>
            <a:ext uri="{28A0092B-C50C-407E-A947-70E740481C1C}">
              <a14:useLocalDpi xmlns:a14="http://schemas.microsoft.com/office/drawing/2010/main" val="0"/>
            </a:ext>
          </a:extLst>
        </a:blip>
        <a:stretch>
          <a:fillRect/>
        </a:stretch>
      </xdr:blipFill>
      <xdr:spPr>
        <a:xfrm>
          <a:off x="168441" y="31281"/>
          <a:ext cx="849843" cy="270026"/>
        </a:xfrm>
        <a:prstGeom prst="rect">
          <a:avLst/>
        </a:prstGeom>
        <a:effectLst>
          <a:softEdge rad="0"/>
        </a:effectLst>
      </xdr:spPr>
    </xdr:pic>
    <xdr:clientData/>
  </xdr:twoCellAnchor>
  <xdr:twoCellAnchor editAs="oneCell">
    <xdr:from>
      <xdr:col>6</xdr:col>
      <xdr:colOff>79809</xdr:colOff>
      <xdr:row>0</xdr:row>
      <xdr:rowOff>33287</xdr:rowOff>
    </xdr:from>
    <xdr:to>
      <xdr:col>7</xdr:col>
      <xdr:colOff>470297</xdr:colOff>
      <xdr:row>0</xdr:row>
      <xdr:rowOff>303313</xdr:rowOff>
    </xdr:to>
    <xdr:pic>
      <xdr:nvPicPr>
        <xdr:cNvPr id="5" name="Obrázek 4">
          <a:extLst>
            <a:ext uri="{FF2B5EF4-FFF2-40B4-BE49-F238E27FC236}">
              <a16:creationId xmlns:a16="http://schemas.microsoft.com/office/drawing/2014/main" id="{A1E0D471-B574-4B43-A6AA-A745A2FD30D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artisticPhotocopy trans="6000" detail="9"/>
                  </a14:imgEffect>
                </a14:imgLayer>
              </a14:imgProps>
            </a:ext>
            <a:ext uri="{28A0092B-C50C-407E-A947-70E740481C1C}">
              <a14:useLocalDpi xmlns:a14="http://schemas.microsoft.com/office/drawing/2010/main" val="0"/>
            </a:ext>
          </a:extLst>
        </a:blip>
        <a:stretch>
          <a:fillRect/>
        </a:stretch>
      </xdr:blipFill>
      <xdr:spPr>
        <a:xfrm>
          <a:off x="3470709" y="33287"/>
          <a:ext cx="847688" cy="270026"/>
        </a:xfrm>
        <a:prstGeom prst="rect">
          <a:avLst/>
        </a:prstGeom>
        <a:effectLst>
          <a:softEdge rad="0"/>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223368</xdr:colOff>
      <xdr:row>0</xdr:row>
      <xdr:rowOff>56656</xdr:rowOff>
    </xdr:from>
    <xdr:to>
      <xdr:col>1</xdr:col>
      <xdr:colOff>453443</xdr:colOff>
      <xdr:row>0</xdr:row>
      <xdr:rowOff>326682</xdr:rowOff>
    </xdr:to>
    <xdr:pic>
      <xdr:nvPicPr>
        <xdr:cNvPr id="4" name="Obrázek 3">
          <a:extLst>
            <a:ext uri="{FF2B5EF4-FFF2-40B4-BE49-F238E27FC236}">
              <a16:creationId xmlns:a16="http://schemas.microsoft.com/office/drawing/2014/main" id="{41AA1663-C297-4FF5-B31D-D184A6121DA3}"/>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artisticPhotocopy trans="6000" detail="9"/>
                  </a14:imgEffect>
                </a14:imgLayer>
              </a14:imgProps>
            </a:ext>
            <a:ext uri="{28A0092B-C50C-407E-A947-70E740481C1C}">
              <a14:useLocalDpi xmlns:a14="http://schemas.microsoft.com/office/drawing/2010/main" val="0"/>
            </a:ext>
          </a:extLst>
        </a:blip>
        <a:stretch>
          <a:fillRect/>
        </a:stretch>
      </xdr:blipFill>
      <xdr:spPr>
        <a:xfrm>
          <a:off x="223368" y="56656"/>
          <a:ext cx="847295" cy="270026"/>
        </a:xfrm>
        <a:prstGeom prst="rect">
          <a:avLst/>
        </a:prstGeom>
        <a:effectLst>
          <a:softEdge rad="0"/>
        </a:effectLst>
      </xdr:spPr>
    </xdr:pic>
    <xdr:clientData/>
  </xdr:twoCellAnchor>
  <xdr:twoCellAnchor editAs="oneCell">
    <xdr:from>
      <xdr:col>6</xdr:col>
      <xdr:colOff>92855</xdr:colOff>
      <xdr:row>0</xdr:row>
      <xdr:rowOff>68366</xdr:rowOff>
    </xdr:from>
    <xdr:to>
      <xdr:col>7</xdr:col>
      <xdr:colOff>456449</xdr:colOff>
      <xdr:row>0</xdr:row>
      <xdr:rowOff>338392</xdr:rowOff>
    </xdr:to>
    <xdr:pic>
      <xdr:nvPicPr>
        <xdr:cNvPr id="5" name="Obrázek 4">
          <a:extLst>
            <a:ext uri="{FF2B5EF4-FFF2-40B4-BE49-F238E27FC236}">
              <a16:creationId xmlns:a16="http://schemas.microsoft.com/office/drawing/2014/main" id="{70B003B3-D52C-4DDD-9FBD-BC0CF93D2F2A}"/>
            </a:ext>
          </a:extLst>
        </xdr:cNvPr>
        <xdr:cNvPicPr>
          <a:picLocks noChangeAspect="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artisticPhotocopy trans="6000" detail="9"/>
                  </a14:imgEffect>
                </a14:imgLayer>
              </a14:imgProps>
            </a:ext>
            <a:ext uri="{28A0092B-C50C-407E-A947-70E740481C1C}">
              <a14:useLocalDpi xmlns:a14="http://schemas.microsoft.com/office/drawing/2010/main" val="0"/>
            </a:ext>
          </a:extLst>
        </a:blip>
        <a:stretch>
          <a:fillRect/>
        </a:stretch>
      </xdr:blipFill>
      <xdr:spPr>
        <a:xfrm>
          <a:off x="3598055" y="68366"/>
          <a:ext cx="843654" cy="270026"/>
        </a:xfrm>
        <a:prstGeom prst="rect">
          <a:avLst/>
        </a:prstGeom>
        <a:effectLst>
          <a:softEdge rad="0"/>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239076</xdr:colOff>
      <xdr:row>0</xdr:row>
      <xdr:rowOff>39175</xdr:rowOff>
    </xdr:from>
    <xdr:to>
      <xdr:col>1</xdr:col>
      <xdr:colOff>468591</xdr:colOff>
      <xdr:row>0</xdr:row>
      <xdr:rowOff>309201</xdr:rowOff>
    </xdr:to>
    <xdr:pic>
      <xdr:nvPicPr>
        <xdr:cNvPr id="4" name="Obrázek 3">
          <a:extLst>
            <a:ext uri="{FF2B5EF4-FFF2-40B4-BE49-F238E27FC236}">
              <a16:creationId xmlns:a16="http://schemas.microsoft.com/office/drawing/2014/main" id="{07697032-36DD-40E8-8361-4EDEA9FD79E1}"/>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artisticPhotocopy trans="6000" detail="9"/>
                  </a14:imgEffect>
                </a14:imgLayer>
              </a14:imgProps>
            </a:ext>
            <a:ext uri="{28A0092B-C50C-407E-A947-70E740481C1C}">
              <a14:useLocalDpi xmlns:a14="http://schemas.microsoft.com/office/drawing/2010/main" val="0"/>
            </a:ext>
          </a:extLst>
        </a:blip>
        <a:stretch>
          <a:fillRect/>
        </a:stretch>
      </xdr:blipFill>
      <xdr:spPr>
        <a:xfrm>
          <a:off x="239076" y="39175"/>
          <a:ext cx="848640" cy="270026"/>
        </a:xfrm>
        <a:prstGeom prst="rect">
          <a:avLst/>
        </a:prstGeom>
        <a:effectLst>
          <a:softEdge rad="0"/>
        </a:effectLst>
      </xdr:spPr>
    </xdr:pic>
    <xdr:clientData/>
  </xdr:twoCellAnchor>
  <xdr:twoCellAnchor editAs="oneCell">
    <xdr:from>
      <xdr:col>6</xdr:col>
      <xdr:colOff>99059</xdr:colOff>
      <xdr:row>0</xdr:row>
      <xdr:rowOff>75370</xdr:rowOff>
    </xdr:from>
    <xdr:to>
      <xdr:col>7</xdr:col>
      <xdr:colOff>465734</xdr:colOff>
      <xdr:row>0</xdr:row>
      <xdr:rowOff>345396</xdr:rowOff>
    </xdr:to>
    <xdr:pic>
      <xdr:nvPicPr>
        <xdr:cNvPr id="5" name="Obrázek 4">
          <a:extLst>
            <a:ext uri="{FF2B5EF4-FFF2-40B4-BE49-F238E27FC236}">
              <a16:creationId xmlns:a16="http://schemas.microsoft.com/office/drawing/2014/main" id="{A22A63C0-A334-408D-AD0C-3DB5F66A0EDC}"/>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artisticPhotocopy trans="6000" detail="9"/>
                  </a14:imgEffect>
                </a14:imgLayer>
              </a14:imgProps>
            </a:ext>
            <a:ext uri="{28A0092B-C50C-407E-A947-70E740481C1C}">
              <a14:useLocalDpi xmlns:a14="http://schemas.microsoft.com/office/drawing/2010/main" val="0"/>
            </a:ext>
          </a:extLst>
        </a:blip>
        <a:stretch>
          <a:fillRect/>
        </a:stretch>
      </xdr:blipFill>
      <xdr:spPr>
        <a:xfrm>
          <a:off x="3604259" y="75370"/>
          <a:ext cx="846735" cy="270026"/>
        </a:xfrm>
        <a:prstGeom prst="rect">
          <a:avLst/>
        </a:prstGeom>
        <a:effectLst>
          <a:softEdge rad="0"/>
        </a:effec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238565</xdr:colOff>
      <xdr:row>0</xdr:row>
      <xdr:rowOff>45720</xdr:rowOff>
    </xdr:from>
    <xdr:to>
      <xdr:col>1</xdr:col>
      <xdr:colOff>469169</xdr:colOff>
      <xdr:row>0</xdr:row>
      <xdr:rowOff>315746</xdr:rowOff>
    </xdr:to>
    <xdr:pic>
      <xdr:nvPicPr>
        <xdr:cNvPr id="2" name="Obrázek 1">
          <a:extLst>
            <a:ext uri="{FF2B5EF4-FFF2-40B4-BE49-F238E27FC236}">
              <a16:creationId xmlns:a16="http://schemas.microsoft.com/office/drawing/2014/main" id="{2AB9594B-C9E1-4C17-8584-C0271B3B6996}"/>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artisticPhotocopy trans="6000" detail="9"/>
                  </a14:imgEffect>
                </a14:imgLayer>
              </a14:imgProps>
            </a:ext>
            <a:ext uri="{28A0092B-C50C-407E-A947-70E740481C1C}">
              <a14:useLocalDpi xmlns:a14="http://schemas.microsoft.com/office/drawing/2010/main" val="0"/>
            </a:ext>
          </a:extLst>
        </a:blip>
        <a:stretch>
          <a:fillRect/>
        </a:stretch>
      </xdr:blipFill>
      <xdr:spPr>
        <a:xfrm>
          <a:off x="238565" y="45720"/>
          <a:ext cx="846066" cy="270026"/>
        </a:xfrm>
        <a:prstGeom prst="rect">
          <a:avLst/>
        </a:prstGeom>
        <a:effectLst>
          <a:softEdge rad="0"/>
        </a:effectLst>
      </xdr:spPr>
    </xdr:pic>
    <xdr:clientData/>
  </xdr:twoCellAnchor>
  <xdr:twoCellAnchor editAs="oneCell">
    <xdr:from>
      <xdr:col>6</xdr:col>
      <xdr:colOff>101069</xdr:colOff>
      <xdr:row>0</xdr:row>
      <xdr:rowOff>49237</xdr:rowOff>
    </xdr:from>
    <xdr:to>
      <xdr:col>7</xdr:col>
      <xdr:colOff>466656</xdr:colOff>
      <xdr:row>0</xdr:row>
      <xdr:rowOff>319263</xdr:rowOff>
    </xdr:to>
    <xdr:pic>
      <xdr:nvPicPr>
        <xdr:cNvPr id="3" name="Obrázek 2">
          <a:extLst>
            <a:ext uri="{FF2B5EF4-FFF2-40B4-BE49-F238E27FC236}">
              <a16:creationId xmlns:a16="http://schemas.microsoft.com/office/drawing/2014/main" id="{87019E54-7985-446C-93E3-79C760C05A19}"/>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artisticPhotocopy trans="6000" detail="9"/>
                  </a14:imgEffect>
                </a14:imgLayer>
              </a14:imgProps>
            </a:ext>
            <a:ext uri="{28A0092B-C50C-407E-A947-70E740481C1C}">
              <a14:useLocalDpi xmlns:a14="http://schemas.microsoft.com/office/drawing/2010/main" val="0"/>
            </a:ext>
          </a:extLst>
        </a:blip>
        <a:stretch>
          <a:fillRect/>
        </a:stretch>
      </xdr:blipFill>
      <xdr:spPr>
        <a:xfrm>
          <a:off x="3606269" y="49237"/>
          <a:ext cx="845647" cy="270026"/>
        </a:xfrm>
        <a:prstGeom prst="rect">
          <a:avLst/>
        </a:prstGeom>
        <a:effectLst>
          <a:softEdge rad="0"/>
        </a:effec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drawing" Target="../drawings/drawing4.xml"/><Relationship Id="rId4"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microsoft.com/office/2006/relationships/wsSortMap" Target="wsSortMa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294E2-F1D0-4F5E-AE7A-323F0AD86DF2}">
  <dimension ref="A1:A28"/>
  <sheetViews>
    <sheetView tabSelected="1" workbookViewId="0">
      <selection activeCell="A18" sqref="A18"/>
    </sheetView>
  </sheetViews>
  <sheetFormatPr defaultRowHeight="14.4" x14ac:dyDescent="0.3"/>
  <cols>
    <col min="1" max="1" width="82.77734375" style="250" customWidth="1"/>
    <col min="2" max="16384" width="8.88671875" style="9"/>
  </cols>
  <sheetData>
    <row r="1" spans="1:1" x14ac:dyDescent="0.3">
      <c r="A1" s="248" t="s">
        <v>471</v>
      </c>
    </row>
    <row r="2" spans="1:1" ht="57.6" x14ac:dyDescent="0.3">
      <c r="A2" s="248" t="s">
        <v>496</v>
      </c>
    </row>
    <row r="3" spans="1:1" ht="28.8" x14ac:dyDescent="0.3">
      <c r="A3" s="248" t="s">
        <v>470</v>
      </c>
    </row>
    <row r="4" spans="1:1" x14ac:dyDescent="0.3">
      <c r="A4" s="248" t="s">
        <v>472</v>
      </c>
    </row>
    <row r="5" spans="1:1" x14ac:dyDescent="0.3">
      <c r="A5" s="249" t="s">
        <v>473</v>
      </c>
    </row>
    <row r="6" spans="1:1" x14ac:dyDescent="0.3">
      <c r="A6" s="248" t="s">
        <v>474</v>
      </c>
    </row>
    <row r="7" spans="1:1" x14ac:dyDescent="0.3">
      <c r="A7" s="248" t="s">
        <v>475</v>
      </c>
    </row>
    <row r="8" spans="1:1" ht="14.4" customHeight="1" x14ac:dyDescent="0.3">
      <c r="A8" s="248" t="s">
        <v>476</v>
      </c>
    </row>
    <row r="9" spans="1:1" x14ac:dyDescent="0.3">
      <c r="A9" s="250" t="s">
        <v>478</v>
      </c>
    </row>
    <row r="10" spans="1:1" x14ac:dyDescent="0.3">
      <c r="A10" s="249" t="s">
        <v>477</v>
      </c>
    </row>
    <row r="11" spans="1:1" s="252" customFormat="1" x14ac:dyDescent="0.3">
      <c r="A11" s="251" t="s">
        <v>484</v>
      </c>
    </row>
    <row r="12" spans="1:1" ht="28.8" x14ac:dyDescent="0.3">
      <c r="A12" s="250" t="s">
        <v>479</v>
      </c>
    </row>
    <row r="13" spans="1:1" x14ac:dyDescent="0.3">
      <c r="A13" s="250" t="s">
        <v>480</v>
      </c>
    </row>
    <row r="14" spans="1:1" x14ac:dyDescent="0.3">
      <c r="A14" s="250" t="s">
        <v>481</v>
      </c>
    </row>
    <row r="15" spans="1:1" x14ac:dyDescent="0.3">
      <c r="A15" s="250" t="s">
        <v>482</v>
      </c>
    </row>
    <row r="16" spans="1:1" x14ac:dyDescent="0.3">
      <c r="A16" s="253" t="s">
        <v>483</v>
      </c>
    </row>
    <row r="17" spans="1:1" ht="72" x14ac:dyDescent="0.3">
      <c r="A17" s="250" t="s">
        <v>485</v>
      </c>
    </row>
    <row r="18" spans="1:1" x14ac:dyDescent="0.3">
      <c r="A18" s="250" t="s">
        <v>486</v>
      </c>
    </row>
    <row r="19" spans="1:1" x14ac:dyDescent="0.3">
      <c r="A19" s="253" t="s">
        <v>487</v>
      </c>
    </row>
    <row r="20" spans="1:1" ht="28.8" x14ac:dyDescent="0.3">
      <c r="A20" s="250" t="s">
        <v>488</v>
      </c>
    </row>
    <row r="21" spans="1:1" x14ac:dyDescent="0.3">
      <c r="A21" s="253" t="s">
        <v>489</v>
      </c>
    </row>
    <row r="22" spans="1:1" x14ac:dyDescent="0.3">
      <c r="A22" s="250" t="s">
        <v>490</v>
      </c>
    </row>
    <row r="23" spans="1:1" x14ac:dyDescent="0.3">
      <c r="A23" s="250" t="s">
        <v>491</v>
      </c>
    </row>
    <row r="24" spans="1:1" x14ac:dyDescent="0.3">
      <c r="A24" s="250" t="s">
        <v>492</v>
      </c>
    </row>
    <row r="26" spans="1:1" ht="28.8" x14ac:dyDescent="0.3">
      <c r="A26" s="250" t="s">
        <v>493</v>
      </c>
    </row>
    <row r="27" spans="1:1" x14ac:dyDescent="0.3">
      <c r="A27" s="250" t="s">
        <v>495</v>
      </c>
    </row>
    <row r="28" spans="1:1" ht="18" x14ac:dyDescent="0.35">
      <c r="A28" s="254" t="s">
        <v>494</v>
      </c>
    </row>
  </sheetData>
  <sheetProtection algorithmName="SHA-512" hashValue="SkMGwJn71/74YvpMQULfZlmFexMiOS00dAW8Sb7GjVFukj/rDKVyl6HFjH1zuqtxIZMQZ70jt8Q8c+KcJ+eGAg==" saltValue="epdF9ePtVIYNQMajLPB5rw==" spinCount="100000" sheet="1" objects="1" scenarios="1" selectLockedCells="1"/>
  <pageMargins left="0.7" right="0.7" top="0.78740157499999996" bottom="0.78740157499999996"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Q37"/>
  <sheetViews>
    <sheetView zoomScaleNormal="100" workbookViewId="0">
      <selection activeCell="A7" sqref="A7"/>
    </sheetView>
  </sheetViews>
  <sheetFormatPr defaultRowHeight="14.4" x14ac:dyDescent="0.3"/>
  <cols>
    <col min="1" max="1" width="8.109375" style="9" customWidth="1"/>
    <col min="2" max="2" width="9.33203125" style="9" bestFit="1" customWidth="1"/>
    <col min="3" max="3" width="11.5546875" style="9" customWidth="1"/>
    <col min="4" max="4" width="10" style="9" customWidth="1"/>
    <col min="5" max="5" width="5.44140625" style="9" customWidth="1"/>
    <col min="6" max="6" width="5" style="9" customWidth="1"/>
    <col min="7" max="7" width="6.6640625" style="9" customWidth="1"/>
    <col min="8" max="8" width="9.44140625" style="9" customWidth="1"/>
    <col min="9" max="16384" width="8.88671875" style="9"/>
  </cols>
  <sheetData>
    <row r="1" spans="1:17" ht="24.75" customHeight="1" thickBot="1" x14ac:dyDescent="0.35">
      <c r="A1" s="6" t="s">
        <v>27</v>
      </c>
      <c r="B1" s="7"/>
      <c r="C1" s="7"/>
      <c r="D1" s="7"/>
      <c r="E1" s="7"/>
      <c r="F1" s="7"/>
      <c r="G1" s="7"/>
      <c r="H1" s="8"/>
    </row>
    <row r="2" spans="1:17" ht="15" customHeight="1" x14ac:dyDescent="0.3">
      <c r="A2" s="10" t="s">
        <v>256</v>
      </c>
      <c r="B2" s="108"/>
      <c r="C2" s="11" t="s">
        <v>254</v>
      </c>
      <c r="D2" s="12"/>
      <c r="E2" s="13"/>
      <c r="F2" s="14" t="s">
        <v>15</v>
      </c>
      <c r="G2" s="10"/>
      <c r="H2" s="110"/>
    </row>
    <row r="3" spans="1:17" ht="15" customHeight="1" x14ac:dyDescent="0.3">
      <c r="A3" s="15" t="s">
        <v>0</v>
      </c>
      <c r="B3" s="109"/>
      <c r="C3" s="223" t="s">
        <v>255</v>
      </c>
      <c r="D3" s="224"/>
      <c r="E3" s="225"/>
      <c r="F3" s="16" t="s">
        <v>16</v>
      </c>
      <c r="G3" s="17"/>
      <c r="H3" s="111">
        <v>17</v>
      </c>
    </row>
    <row r="4" spans="1:17" ht="15.75" customHeight="1" thickBot="1" x14ac:dyDescent="0.35">
      <c r="A4" s="18" t="s">
        <v>1</v>
      </c>
      <c r="B4" s="124">
        <v>150</v>
      </c>
      <c r="C4" s="19"/>
      <c r="D4" s="20"/>
      <c r="E4" s="21"/>
      <c r="F4" s="22" t="s">
        <v>17</v>
      </c>
      <c r="G4" s="22"/>
      <c r="H4" s="111">
        <v>90</v>
      </c>
    </row>
    <row r="5" spans="1:17" x14ac:dyDescent="0.3">
      <c r="A5" s="23" t="s">
        <v>2</v>
      </c>
      <c r="B5" s="24"/>
      <c r="C5" s="25" t="s">
        <v>3</v>
      </c>
      <c r="D5" s="25" t="s">
        <v>4</v>
      </c>
      <c r="E5" s="25" t="s">
        <v>5</v>
      </c>
      <c r="F5" s="25" t="s">
        <v>6</v>
      </c>
      <c r="G5" s="25" t="s">
        <v>7</v>
      </c>
      <c r="H5" s="26" t="s">
        <v>8</v>
      </c>
    </row>
    <row r="6" spans="1:17" ht="15" thickBot="1" x14ac:dyDescent="0.35">
      <c r="A6" s="27" t="s">
        <v>19</v>
      </c>
      <c r="B6" s="28" t="s">
        <v>18</v>
      </c>
      <c r="C6" s="29" t="s">
        <v>9</v>
      </c>
      <c r="D6" s="29" t="s">
        <v>10</v>
      </c>
      <c r="E6" s="29" t="s">
        <v>11</v>
      </c>
      <c r="F6" s="29" t="s">
        <v>12</v>
      </c>
      <c r="G6" s="29" t="s">
        <v>14</v>
      </c>
      <c r="H6" s="30" t="s">
        <v>13</v>
      </c>
      <c r="O6" s="31"/>
      <c r="P6" s="31"/>
      <c r="Q6" s="31"/>
    </row>
    <row r="7" spans="1:17" x14ac:dyDescent="0.3">
      <c r="A7" s="87" t="s">
        <v>257</v>
      </c>
      <c r="B7" s="88"/>
      <c r="C7" s="89"/>
      <c r="D7" s="90"/>
      <c r="E7" s="90"/>
      <c r="F7" s="33">
        <f>ROUND(D7/($B$4/60),0)</f>
        <v>0</v>
      </c>
      <c r="G7" s="32"/>
      <c r="H7" s="34"/>
      <c r="O7" s="31"/>
      <c r="P7" s="31"/>
      <c r="Q7" s="31"/>
    </row>
    <row r="8" spans="1:17" x14ac:dyDescent="0.3">
      <c r="A8" s="91">
        <f t="shared" ref="A8:A17" si="0">B7</f>
        <v>0</v>
      </c>
      <c r="B8" s="92"/>
      <c r="C8" s="93"/>
      <c r="D8" s="94"/>
      <c r="E8" s="94"/>
      <c r="F8" s="37">
        <f t="shared" ref="F8:F17" si="1">ROUND(D8/($B$4/60),0)</f>
        <v>0</v>
      </c>
      <c r="G8" s="36"/>
      <c r="H8" s="38"/>
      <c r="O8" s="31"/>
      <c r="P8" s="31"/>
      <c r="Q8" s="31"/>
    </row>
    <row r="9" spans="1:17" x14ac:dyDescent="0.3">
      <c r="A9" s="95">
        <f t="shared" si="0"/>
        <v>0</v>
      </c>
      <c r="B9" s="96"/>
      <c r="C9" s="97"/>
      <c r="D9" s="98"/>
      <c r="E9" s="98"/>
      <c r="F9" s="40">
        <f t="shared" si="1"/>
        <v>0</v>
      </c>
      <c r="G9" s="39"/>
      <c r="H9" s="41"/>
    </row>
    <row r="10" spans="1:17" x14ac:dyDescent="0.3">
      <c r="A10" s="91">
        <f t="shared" si="0"/>
        <v>0</v>
      </c>
      <c r="B10" s="92"/>
      <c r="C10" s="93"/>
      <c r="D10" s="94"/>
      <c r="E10" s="94"/>
      <c r="F10" s="37">
        <f t="shared" si="1"/>
        <v>0</v>
      </c>
      <c r="G10" s="36"/>
      <c r="H10" s="38"/>
    </row>
    <row r="11" spans="1:17" x14ac:dyDescent="0.3">
      <c r="A11" s="95">
        <f t="shared" si="0"/>
        <v>0</v>
      </c>
      <c r="B11" s="96"/>
      <c r="C11" s="97"/>
      <c r="D11" s="98"/>
      <c r="E11" s="98"/>
      <c r="F11" s="40">
        <f t="shared" si="1"/>
        <v>0</v>
      </c>
      <c r="G11" s="39"/>
      <c r="H11" s="41"/>
    </row>
    <row r="12" spans="1:17" x14ac:dyDescent="0.3">
      <c r="A12" s="91">
        <f t="shared" si="0"/>
        <v>0</v>
      </c>
      <c r="B12" s="92"/>
      <c r="C12" s="93"/>
      <c r="D12" s="94"/>
      <c r="E12" s="94"/>
      <c r="F12" s="37">
        <f t="shared" si="1"/>
        <v>0</v>
      </c>
      <c r="G12" s="36"/>
      <c r="H12" s="38"/>
    </row>
    <row r="13" spans="1:17" x14ac:dyDescent="0.3">
      <c r="A13" s="95">
        <f t="shared" si="0"/>
        <v>0</v>
      </c>
      <c r="B13" s="96"/>
      <c r="C13" s="97"/>
      <c r="D13" s="98"/>
      <c r="E13" s="98"/>
      <c r="F13" s="40">
        <f t="shared" si="1"/>
        <v>0</v>
      </c>
      <c r="G13" s="39"/>
      <c r="H13" s="41"/>
    </row>
    <row r="14" spans="1:17" x14ac:dyDescent="0.3">
      <c r="A14" s="99">
        <f t="shared" si="0"/>
        <v>0</v>
      </c>
      <c r="B14" s="92"/>
      <c r="C14" s="93"/>
      <c r="D14" s="94"/>
      <c r="E14" s="94"/>
      <c r="F14" s="37">
        <f t="shared" si="1"/>
        <v>0</v>
      </c>
      <c r="G14" s="36"/>
      <c r="H14" s="38"/>
    </row>
    <row r="15" spans="1:17" x14ac:dyDescent="0.3">
      <c r="A15" s="95">
        <f t="shared" si="0"/>
        <v>0</v>
      </c>
      <c r="B15" s="96"/>
      <c r="C15" s="97"/>
      <c r="D15" s="98"/>
      <c r="E15" s="98"/>
      <c r="F15" s="40">
        <f t="shared" si="1"/>
        <v>0</v>
      </c>
      <c r="G15" s="39"/>
      <c r="H15" s="41"/>
    </row>
    <row r="16" spans="1:17" x14ac:dyDescent="0.3">
      <c r="A16" s="100">
        <f t="shared" si="0"/>
        <v>0</v>
      </c>
      <c r="B16" s="101"/>
      <c r="C16" s="102"/>
      <c r="D16" s="103"/>
      <c r="E16" s="103"/>
      <c r="F16" s="37">
        <f t="shared" si="1"/>
        <v>0</v>
      </c>
      <c r="G16" s="42"/>
      <c r="H16" s="43"/>
    </row>
    <row r="17" spans="1:11" ht="15" thickBot="1" x14ac:dyDescent="0.35">
      <c r="A17" s="104">
        <f t="shared" si="0"/>
        <v>0</v>
      </c>
      <c r="B17" s="105"/>
      <c r="C17" s="106"/>
      <c r="D17" s="107"/>
      <c r="E17" s="107"/>
      <c r="F17" s="45">
        <f t="shared" si="1"/>
        <v>0</v>
      </c>
      <c r="G17" s="44"/>
      <c r="H17" s="46"/>
    </row>
    <row r="18" spans="1:11" ht="15" thickBot="1" x14ac:dyDescent="0.35"/>
    <row r="19" spans="1:11" ht="15" thickBot="1" x14ac:dyDescent="0.35">
      <c r="A19" s="47" t="s">
        <v>230</v>
      </c>
      <c r="B19" s="48" t="s">
        <v>20</v>
      </c>
      <c r="C19" s="49"/>
      <c r="D19" s="50" t="s">
        <v>23</v>
      </c>
      <c r="E19" s="51" t="s">
        <v>25</v>
      </c>
      <c r="F19" s="51" t="s">
        <v>24</v>
      </c>
      <c r="G19" s="51" t="s">
        <v>26</v>
      </c>
      <c r="H19" s="52" t="s">
        <v>253</v>
      </c>
    </row>
    <row r="20" spans="1:11" x14ac:dyDescent="0.3">
      <c r="A20" s="53" t="s">
        <v>257</v>
      </c>
      <c r="B20" s="54" t="str">
        <f>VLOOKUP(A20,'Databáze letišť'!A1:G187,2,FALSE)</f>
        <v>Král info</v>
      </c>
      <c r="C20" s="55"/>
      <c r="D20" s="56">
        <f>VLOOKUP(A20,'Databáze letišť'!A1:G187,3,FALSE)</f>
        <v>122.005</v>
      </c>
      <c r="E20" s="57">
        <f>VLOOKUP(A20,'Databáze letišť'!A1:G187,4,FALSE)</f>
        <v>800</v>
      </c>
      <c r="F20" s="32">
        <f>VLOOKUP(A20,'Databáze letišť'!A1:G187,5,FALSE)</f>
        <v>1800</v>
      </c>
      <c r="G20" s="58" t="str">
        <f>VLOOKUP(A20,'Databáze letišť'!A1:G187,6,FALSE)</f>
        <v>15/33</v>
      </c>
      <c r="H20" s="59" t="str">
        <f>VLOOKUP(A20,'Databáze letišť'!A1:G187,7,FALSE)</f>
        <v>--</v>
      </c>
    </row>
    <row r="21" spans="1:11" x14ac:dyDescent="0.3">
      <c r="A21" s="112"/>
      <c r="B21" s="60" t="e">
        <f>VLOOKUP(A21,'Databáze letišť'!$A$1:$G$250,2,FALSE)</f>
        <v>#N/A</v>
      </c>
      <c r="C21" s="60"/>
      <c r="D21" s="61" t="e">
        <f>VLOOKUP(A21,'Databáze letišť'!$A$1:$G$250,3,FALSE)</f>
        <v>#N/A</v>
      </c>
      <c r="E21" s="62" t="e">
        <f>VLOOKUP(A21,'Databáze letišť'!$A$1:$G$250,4,FALSE)</f>
        <v>#N/A</v>
      </c>
      <c r="F21" s="62" t="e">
        <f>VLOOKUP(A21,'Databáze letišť'!$A$1:$G$250,5,FALSE)</f>
        <v>#N/A</v>
      </c>
      <c r="G21" s="63" t="e">
        <f>VLOOKUP(A21,'Databáze letišť'!$A$1:$G$250,6,FALSE)</f>
        <v>#N/A</v>
      </c>
      <c r="H21" s="64" t="e">
        <f>VLOOKUP(A21,'Databáze letišť'!$A$1:$G$250,7,FALSE)</f>
        <v>#N/A</v>
      </c>
    </row>
    <row r="22" spans="1:11" x14ac:dyDescent="0.3">
      <c r="A22" s="113"/>
      <c r="B22" s="65" t="e">
        <f>VLOOKUP(A22,'Databáze letišť'!$A$1:$G$250,2,FALSE)</f>
        <v>#N/A</v>
      </c>
      <c r="C22" s="65"/>
      <c r="D22" s="66" t="e">
        <f>VLOOKUP(A22,'Databáze letišť'!$A$1:$G$250,3,FALSE)</f>
        <v>#N/A</v>
      </c>
      <c r="E22" s="67" t="e">
        <f>VLOOKUP(A22,'Databáze letišť'!$A$1:$G$250,4,FALSE)</f>
        <v>#N/A</v>
      </c>
      <c r="F22" s="67" t="e">
        <f>VLOOKUP(A22,'Databáze letišť'!$A$1:$G$250,5,FALSE)</f>
        <v>#N/A</v>
      </c>
      <c r="G22" s="68" t="e">
        <f>VLOOKUP(A22,'Databáze letišť'!$A$1:$G$250,6,FALSE)</f>
        <v>#N/A</v>
      </c>
      <c r="H22" s="69" t="e">
        <f>VLOOKUP(A22,'Databáze letišť'!$A$1:$G$250,7,FALSE)</f>
        <v>#N/A</v>
      </c>
    </row>
    <row r="23" spans="1:11" x14ac:dyDescent="0.3">
      <c r="A23" s="114"/>
      <c r="B23" s="70" t="e">
        <f>VLOOKUP(A23,'Databáze letišť'!$A$1:$G$250,2,FALSE)</f>
        <v>#N/A</v>
      </c>
      <c r="C23" s="71"/>
      <c r="D23" s="61" t="e">
        <f>VLOOKUP(A23,'Databáze letišť'!$A$1:$G$250,3,FALSE)</f>
        <v>#N/A</v>
      </c>
      <c r="E23" s="62" t="e">
        <f>VLOOKUP(A23,'Databáze letišť'!$A$1:$G$250,4,FALSE)</f>
        <v>#N/A</v>
      </c>
      <c r="F23" s="62" t="e">
        <f>VLOOKUP(A23,'Databáze letišť'!$A$1:$G$250,5,FALSE)</f>
        <v>#N/A</v>
      </c>
      <c r="G23" s="63" t="e">
        <f>VLOOKUP(A23,'Databáze letišť'!$A$1:$G$250,6,FALSE)</f>
        <v>#N/A</v>
      </c>
      <c r="H23" s="64" t="e">
        <f>VLOOKUP(A23,'Databáze letišť'!$A$1:$G$250,7,FALSE)</f>
        <v>#N/A</v>
      </c>
    </row>
    <row r="24" spans="1:11" x14ac:dyDescent="0.3">
      <c r="A24" s="113"/>
      <c r="B24" s="65" t="e">
        <f>VLOOKUP(A24,'Databáze letišť'!$A$1:$G$250,2,FALSE)</f>
        <v>#N/A</v>
      </c>
      <c r="C24" s="65"/>
      <c r="D24" s="66" t="e">
        <f>VLOOKUP(A24,'Databáze letišť'!$A$1:$G$250,3,FALSE)</f>
        <v>#N/A</v>
      </c>
      <c r="E24" s="67" t="e">
        <f>VLOOKUP(A24,'Databáze letišť'!$A$1:$G$250,4,FALSE)</f>
        <v>#N/A</v>
      </c>
      <c r="F24" s="67" t="e">
        <f>VLOOKUP(A24,'Databáze letišť'!$A$1:$G$250,5,FALSE)</f>
        <v>#N/A</v>
      </c>
      <c r="G24" s="68" t="e">
        <f>VLOOKUP(A24,'Databáze letišť'!$A$1:$G$250,6,FALSE)</f>
        <v>#N/A</v>
      </c>
      <c r="H24" s="69" t="e">
        <f>VLOOKUP(A24,'Databáze letišť'!$A$1:$G$250,7,FALSE)</f>
        <v>#N/A</v>
      </c>
    </row>
    <row r="25" spans="1:11" x14ac:dyDescent="0.3">
      <c r="A25" s="115"/>
      <c r="B25" s="70" t="e">
        <f>VLOOKUP(A25,'Databáze letišť'!$A$1:$G$250,2,FALSE)</f>
        <v>#N/A</v>
      </c>
      <c r="C25" s="71"/>
      <c r="D25" s="61" t="e">
        <f>VLOOKUP(A25,'Databáze letišť'!$A$1:$G$250,3,FALSE)</f>
        <v>#N/A</v>
      </c>
      <c r="E25" s="62" t="e">
        <f>VLOOKUP(A25,'Databáze letišť'!$A$1:$G$250,4,FALSE)</f>
        <v>#N/A</v>
      </c>
      <c r="F25" s="62" t="e">
        <f>VLOOKUP(A25,'Databáze letišť'!$A$1:$G$250,5,FALSE)</f>
        <v>#N/A</v>
      </c>
      <c r="G25" s="63" t="e">
        <f>VLOOKUP(A25,'Databáze letišť'!$A$1:$G$250,6,FALSE)</f>
        <v>#N/A</v>
      </c>
      <c r="H25" s="64" t="e">
        <f>VLOOKUP(A25,'Databáze letišť'!$A$1:$G$250,7,FALSE)</f>
        <v>#N/A</v>
      </c>
      <c r="K25" s="72"/>
    </row>
    <row r="26" spans="1:11" x14ac:dyDescent="0.3">
      <c r="A26" s="113"/>
      <c r="B26" s="65" t="e">
        <f>VLOOKUP(A26,'Databáze letišť'!$A$1:$G$250,2,FALSE)</f>
        <v>#N/A</v>
      </c>
      <c r="C26" s="65"/>
      <c r="D26" s="66" t="e">
        <f>VLOOKUP(A26,'Databáze letišť'!$A$1:$G$250,3,FALSE)</f>
        <v>#N/A</v>
      </c>
      <c r="E26" s="67" t="e">
        <f>VLOOKUP(A26,'Databáze letišť'!$A$1:$G$250,4,FALSE)</f>
        <v>#N/A</v>
      </c>
      <c r="F26" s="67" t="e">
        <f>VLOOKUP(A26,'Databáze letišť'!$A$1:$G$250,5,FALSE)</f>
        <v>#N/A</v>
      </c>
      <c r="G26" s="68" t="e">
        <f>VLOOKUP(A26,'Databáze letišť'!$A$1:$G$250,6,FALSE)</f>
        <v>#N/A</v>
      </c>
      <c r="H26" s="69" t="e">
        <f>VLOOKUP(A26,'Databáze letišť'!$A$1:$G$250,7,FALSE)</f>
        <v>#N/A</v>
      </c>
      <c r="K26" s="72"/>
    </row>
    <row r="27" spans="1:11" x14ac:dyDescent="0.3">
      <c r="A27" s="116"/>
      <c r="B27" s="70" t="e">
        <f>VLOOKUP(A27,'Databáze letišť'!$A$1:$G$250,2,FALSE)</f>
        <v>#N/A</v>
      </c>
      <c r="C27" s="71"/>
      <c r="D27" s="61" t="e">
        <f>VLOOKUP(A27,'Databáze letišť'!$A$1:$G$250,3,FALSE)</f>
        <v>#N/A</v>
      </c>
      <c r="E27" s="62" t="e">
        <f>VLOOKUP(A27,'Databáze letišť'!$A$1:$G$250,4,FALSE)</f>
        <v>#N/A</v>
      </c>
      <c r="F27" s="62" t="e">
        <f>VLOOKUP(A27,'Databáze letišť'!$A$1:$G$250,5,FALSE)</f>
        <v>#N/A</v>
      </c>
      <c r="G27" s="63" t="e">
        <f>VLOOKUP(A27,'Databáze letišť'!$A$1:$G$250,6,FALSE)</f>
        <v>#N/A</v>
      </c>
      <c r="H27" s="64" t="e">
        <f>VLOOKUP(A27,'Databáze letišť'!$A$1:$G$250,7,FALSE)</f>
        <v>#N/A</v>
      </c>
      <c r="K27" s="72"/>
    </row>
    <row r="28" spans="1:11" x14ac:dyDescent="0.3">
      <c r="A28" s="113"/>
      <c r="B28" s="65" t="e">
        <f>VLOOKUP(A28,'Databáze letišť'!$A$1:$G$250,2,FALSE)</f>
        <v>#N/A</v>
      </c>
      <c r="C28" s="65"/>
      <c r="D28" s="66" t="e">
        <f>VLOOKUP(A28,'Databáze letišť'!$A$1:$G$250,3,FALSE)</f>
        <v>#N/A</v>
      </c>
      <c r="E28" s="67" t="e">
        <f>VLOOKUP(A28,'Databáze letišť'!$A$1:$G$250,4,FALSE)</f>
        <v>#N/A</v>
      </c>
      <c r="F28" s="67" t="e">
        <f>VLOOKUP(A28,'Databáze letišť'!$A$1:$G$250,5,FALSE)</f>
        <v>#N/A</v>
      </c>
      <c r="G28" s="68" t="e">
        <f>VLOOKUP(A28,'Databáze letišť'!$A$1:$G$250,6,FALSE)</f>
        <v>#N/A</v>
      </c>
      <c r="H28" s="69" t="e">
        <f>VLOOKUP(A28,'Databáze letišť'!$A$1:$G$250,7,FALSE)</f>
        <v>#N/A</v>
      </c>
    </row>
    <row r="29" spans="1:11" x14ac:dyDescent="0.3">
      <c r="A29" s="114"/>
      <c r="B29" s="70" t="e">
        <f>VLOOKUP(A29,'Databáze letišť'!$A$1:$G$250,2,FALSE)</f>
        <v>#N/A</v>
      </c>
      <c r="C29" s="71"/>
      <c r="D29" s="61" t="e">
        <f>VLOOKUP(A29,'Databáze letišť'!$A$1:$G$250,3,FALSE)</f>
        <v>#N/A</v>
      </c>
      <c r="E29" s="62" t="e">
        <f>VLOOKUP(A29,'Databáze letišť'!$A$1:$G$250,4,FALSE)</f>
        <v>#N/A</v>
      </c>
      <c r="F29" s="62" t="e">
        <f>VLOOKUP(A29,'Databáze letišť'!$A$1:$G$250,5,FALSE)</f>
        <v>#N/A</v>
      </c>
      <c r="G29" s="63" t="e">
        <f>VLOOKUP(A29,'Databáze letišť'!$A$1:$G$250,6,FALSE)</f>
        <v>#N/A</v>
      </c>
      <c r="H29" s="64" t="e">
        <f>VLOOKUP(A29,'Databáze letišť'!$A$1:$G$250,7,FALSE)</f>
        <v>#N/A</v>
      </c>
    </row>
    <row r="30" spans="1:11" x14ac:dyDescent="0.3">
      <c r="A30" s="113"/>
      <c r="B30" s="65" t="e">
        <f>VLOOKUP(A30,'Databáze letišť'!$A$1:$G$250,2,FALSE)</f>
        <v>#N/A</v>
      </c>
      <c r="C30" s="65"/>
      <c r="D30" s="66" t="e">
        <f>VLOOKUP(A30,'Databáze letišť'!$A$1:$G$250,3,FALSE)</f>
        <v>#N/A</v>
      </c>
      <c r="E30" s="67" t="e">
        <f>VLOOKUP(A30,'Databáze letišť'!$A$1:$G$250,4,FALSE)</f>
        <v>#N/A</v>
      </c>
      <c r="F30" s="67" t="e">
        <f>VLOOKUP(A30,'Databáze letišť'!$A$1:$G$250,5,FALSE)</f>
        <v>#N/A</v>
      </c>
      <c r="G30" s="68" t="e">
        <f>VLOOKUP(A30,'Databáze letišť'!$A$1:$G$250,6,FALSE)</f>
        <v>#N/A</v>
      </c>
      <c r="H30" s="69" t="e">
        <f>VLOOKUP(A30,'Databáze letišť'!$A$1:$G$250,7,FALSE)</f>
        <v>#N/A</v>
      </c>
    </row>
    <row r="31" spans="1:11" x14ac:dyDescent="0.3">
      <c r="A31" s="114"/>
      <c r="B31" s="70" t="e">
        <f>VLOOKUP(A31,'Databáze letišť'!$A$1:$G$250,2,FALSE)</f>
        <v>#N/A</v>
      </c>
      <c r="C31" s="71"/>
      <c r="D31" s="61" t="e">
        <f>VLOOKUP(A31,'Databáze letišť'!$A$1:$G$250,3,FALSE)</f>
        <v>#N/A</v>
      </c>
      <c r="E31" s="62" t="e">
        <f>VLOOKUP(A31,'Databáze letišť'!$A$1:$G$250,4,FALSE)</f>
        <v>#N/A</v>
      </c>
      <c r="F31" s="62" t="e">
        <f>VLOOKUP(A31,'Databáze letišť'!$A$1:$G$250,5,FALSE)</f>
        <v>#N/A</v>
      </c>
      <c r="G31" s="63" t="e">
        <f>VLOOKUP(A31,'Databáze letišť'!$A$1:$G$250,6,FALSE)</f>
        <v>#N/A</v>
      </c>
      <c r="H31" s="64" t="e">
        <f>VLOOKUP(A31,'Databáze letišť'!$A$1:$G$250,7,FALSE)</f>
        <v>#N/A</v>
      </c>
    </row>
    <row r="32" spans="1:11" x14ac:dyDescent="0.3">
      <c r="A32" s="113"/>
      <c r="B32" s="65" t="e">
        <f>VLOOKUP(A32,'Databáze letišť'!$A$1:$G$250,2,FALSE)</f>
        <v>#N/A</v>
      </c>
      <c r="C32" s="65"/>
      <c r="D32" s="66" t="e">
        <f>VLOOKUP(A32,'Databáze letišť'!$A$1:$G$250,3,FALSE)</f>
        <v>#N/A</v>
      </c>
      <c r="E32" s="67" t="e">
        <f>VLOOKUP(A32,'Databáze letišť'!$A$1:$G$250,4,FALSE)</f>
        <v>#N/A</v>
      </c>
      <c r="F32" s="67" t="e">
        <f>VLOOKUP(A32,'Databáze letišť'!$A$1:$G$250,5,FALSE)</f>
        <v>#N/A</v>
      </c>
      <c r="G32" s="68" t="e">
        <f>VLOOKUP(A32,'Databáze letišť'!$A$1:$G$250,6,FALSE)</f>
        <v>#N/A</v>
      </c>
      <c r="H32" s="69" t="e">
        <f>VLOOKUP(A32,'Databáze letišť'!$A$1:$G$250,7,FALSE)</f>
        <v>#N/A</v>
      </c>
    </row>
    <row r="33" spans="1:8" x14ac:dyDescent="0.3">
      <c r="A33" s="117"/>
      <c r="B33" s="70" t="e">
        <f>VLOOKUP(A33,'Databáze letišť'!$A$1:$G$250,2,FALSE)</f>
        <v>#N/A</v>
      </c>
      <c r="C33" s="71"/>
      <c r="D33" s="61" t="e">
        <f>VLOOKUP(A33,'Databáze letišť'!$A$1:$G$250,3,FALSE)</f>
        <v>#N/A</v>
      </c>
      <c r="E33" s="62" t="e">
        <f>VLOOKUP(A33,'Databáze letišť'!$A$1:$G$250,4,FALSE)</f>
        <v>#N/A</v>
      </c>
      <c r="F33" s="62" t="e">
        <f>VLOOKUP(A33,'Databáze letišť'!$A$1:$G$250,5,FALSE)</f>
        <v>#N/A</v>
      </c>
      <c r="G33" s="63" t="e">
        <f>VLOOKUP(A33,'Databáze letišť'!$A$1:$G$250,6,FALSE)</f>
        <v>#N/A</v>
      </c>
      <c r="H33" s="64" t="e">
        <f>VLOOKUP(A33,'Databáze letišť'!$A$1:$G$250,7,FALSE)</f>
        <v>#N/A</v>
      </c>
    </row>
    <row r="34" spans="1:8" ht="15" thickBot="1" x14ac:dyDescent="0.35">
      <c r="A34" s="118"/>
      <c r="B34" s="73" t="e">
        <f>VLOOKUP(A34,'Databáze letišť'!$A$1:$G$250,2,FALSE)</f>
        <v>#N/A</v>
      </c>
      <c r="C34" s="74"/>
      <c r="D34" s="66" t="e">
        <f>VLOOKUP(A34,'Databáze letišť'!$A$1:$G$250,3,FALSE)</f>
        <v>#N/A</v>
      </c>
      <c r="E34" s="67" t="e">
        <f>VLOOKUP(A34,'Databáze letišť'!$A$1:$G$250,4,FALSE)</f>
        <v>#N/A</v>
      </c>
      <c r="F34" s="67" t="e">
        <f>VLOOKUP(A34,'Databáze letišť'!$A$1:$G$250,5,FALSE)</f>
        <v>#N/A</v>
      </c>
      <c r="G34" s="68" t="e">
        <f>VLOOKUP(A34,'Databáze letišť'!$A$1:$G$250,6,FALSE)</f>
        <v>#N/A</v>
      </c>
      <c r="H34" s="69" t="e">
        <f>VLOOKUP(A34,'Databáze letišť'!$A$1:$G$250,7,FALSE)</f>
        <v>#N/A</v>
      </c>
    </row>
    <row r="35" spans="1:8" ht="15" thickBot="1" x14ac:dyDescent="0.35">
      <c r="A35" s="119" t="s">
        <v>33</v>
      </c>
      <c r="B35" s="120"/>
      <c r="C35" s="121"/>
      <c r="D35" s="122">
        <v>136.17500000000001</v>
      </c>
      <c r="E35" s="75" t="s">
        <v>31</v>
      </c>
      <c r="F35" s="76"/>
      <c r="G35" s="77" t="s">
        <v>10</v>
      </c>
      <c r="H35" s="78">
        <f>SUM(D7:D17)</f>
        <v>0</v>
      </c>
    </row>
    <row r="36" spans="1:8" ht="15" thickBot="1" x14ac:dyDescent="0.35">
      <c r="A36" s="79" t="s">
        <v>34</v>
      </c>
      <c r="B36" s="80"/>
      <c r="C36" s="81"/>
      <c r="D36" s="82" t="s">
        <v>35</v>
      </c>
      <c r="E36" s="75" t="s">
        <v>28</v>
      </c>
      <c r="F36" s="76"/>
      <c r="G36" s="77" t="s">
        <v>12</v>
      </c>
      <c r="H36" s="78">
        <f>SUM(F7:F17)</f>
        <v>0</v>
      </c>
    </row>
    <row r="37" spans="1:8" ht="15" thickBot="1" x14ac:dyDescent="0.35">
      <c r="A37" s="83" t="s">
        <v>43</v>
      </c>
      <c r="B37" s="84"/>
      <c r="C37" s="85"/>
      <c r="D37" s="123"/>
      <c r="E37" s="75" t="s">
        <v>32</v>
      </c>
      <c r="F37" s="76"/>
      <c r="G37" s="77" t="s">
        <v>30</v>
      </c>
      <c r="H37" s="86">
        <f>(H3/60)*H36</f>
        <v>0</v>
      </c>
    </row>
  </sheetData>
  <sheetProtection algorithmName="SHA-512" hashValue="iTXCvIobpXxXqBd9ImgKsHsosrSY1Y/upD0GLilZe9i0B/7DndFjJp/6yvrY43/Su60sfu0AoJ6+cHF/Q0ki9w==" saltValue="rb+TFhnPjoCb+T7pRu22xQ==" spinCount="100000" sheet="1" objects="1" scenarios="1" selectLockedCells="1"/>
  <customSheetViews>
    <customSheetView guid="{B44E7861-8D9F-404D-9033-290428AA5D96}">
      <selection activeCell="B22" sqref="B22:C22"/>
      <pageMargins left="0.7" right="0.7" top="0.78740157499999996" bottom="0.78740157499999996" header="0.3" footer="0.3"/>
      <pageSetup paperSize="9" orientation="portrait" horizontalDpi="4294967293" verticalDpi="0" r:id="rId1"/>
    </customSheetView>
    <customSheetView guid="{B565ED29-3D41-40DD-A145-79FB2B17E775}" topLeftCell="A12">
      <selection activeCell="H5" sqref="H5"/>
      <pageMargins left="0.7" right="0.7" top="0.78740157499999996" bottom="0.78740157499999996" header="0.3" footer="0.3"/>
      <pageSetup paperSize="9" orientation="portrait" horizontalDpi="4294967293" verticalDpi="0" r:id="rId2"/>
    </customSheetView>
    <customSheetView guid="{EA88F487-B9FE-49A7-BCC6-B74728D46408}">
      <selection activeCell="B22" sqref="B22:C22"/>
      <pageMargins left="0.7" right="0.7" top="0.78740157499999996" bottom="0.78740157499999996" header="0.3" footer="0.3"/>
      <pageSetup paperSize="9" orientation="portrait" horizontalDpi="4294967293" verticalDpi="0" r:id="rId3"/>
    </customSheetView>
  </customSheetViews>
  <mergeCells count="28">
    <mergeCell ref="B32:C32"/>
    <mergeCell ref="B33:C33"/>
    <mergeCell ref="B34:C34"/>
    <mergeCell ref="B27:C27"/>
    <mergeCell ref="B28:C28"/>
    <mergeCell ref="B29:C29"/>
    <mergeCell ref="B30:C30"/>
    <mergeCell ref="B31:C31"/>
    <mergeCell ref="A1:H1"/>
    <mergeCell ref="C2:E2"/>
    <mergeCell ref="C3:E3"/>
    <mergeCell ref="C4:E4"/>
    <mergeCell ref="B19:C19"/>
    <mergeCell ref="A5:B5"/>
    <mergeCell ref="A35:C35"/>
    <mergeCell ref="E35:F35"/>
    <mergeCell ref="A36:C36"/>
    <mergeCell ref="E36:F36"/>
    <mergeCell ref="A37:C37"/>
    <mergeCell ref="E37:F37"/>
    <mergeCell ref="B20:C20"/>
    <mergeCell ref="B21:C21"/>
    <mergeCell ref="B22:C22"/>
    <mergeCell ref="K25:K27"/>
    <mergeCell ref="B23:C23"/>
    <mergeCell ref="B24:C24"/>
    <mergeCell ref="B25:C25"/>
    <mergeCell ref="B26:C26"/>
  </mergeCells>
  <conditionalFormatting sqref="B21:H21 D23:H23 D25:H25 D27:H27 D29:H29 D31:H31 D33:H33">
    <cfRule type="containsErrors" dxfId="38" priority="14">
      <formula>ISERROR(B21)</formula>
    </cfRule>
  </conditionalFormatting>
  <conditionalFormatting sqref="H21 H23 H25 H27 H29 H31 H33">
    <cfRule type="expression" dxfId="37" priority="13">
      <formula>0</formula>
    </cfRule>
  </conditionalFormatting>
  <conditionalFormatting sqref="B20:H20">
    <cfRule type="expression" dxfId="36" priority="11">
      <formula>0</formula>
    </cfRule>
    <cfRule type="containsErrors" dxfId="35" priority="12">
      <formula>ISERROR(B20)</formula>
    </cfRule>
  </conditionalFormatting>
  <conditionalFormatting sqref="B22:H22 B24:H24 B26:H26 B28:H28 B30:H30 B32:H32 B34:H34">
    <cfRule type="containsErrors" dxfId="34" priority="10">
      <formula>ISERROR(B22)</formula>
    </cfRule>
  </conditionalFormatting>
  <conditionalFormatting sqref="B23:H23 B25:D25 B27:D27 B29:D29 B31:D31 B33:D33">
    <cfRule type="containsErrors" dxfId="33" priority="9">
      <formula>ISERROR(B23)</formula>
    </cfRule>
  </conditionalFormatting>
  <conditionalFormatting sqref="B24:H24">
    <cfRule type="containsErrors" dxfId="32" priority="8">
      <formula>ISERROR(B24)</formula>
    </cfRule>
  </conditionalFormatting>
  <conditionalFormatting sqref="B25:H25 B27:H27 B29:H29 B31:H31 B33:H33">
    <cfRule type="containsErrors" dxfId="31" priority="7">
      <formula>ISERROR(B25)</formula>
    </cfRule>
  </conditionalFormatting>
  <conditionalFormatting sqref="B26:H26 B28:H28 B30:H30 B32:H32 B34:H34">
    <cfRule type="containsErrors" dxfId="30" priority="6">
      <formula>ISERROR(B26)</formula>
    </cfRule>
  </conditionalFormatting>
  <conditionalFormatting sqref="F7:F17">
    <cfRule type="cellIs" dxfId="29" priority="4" operator="notEqual">
      <formula>0</formula>
    </cfRule>
  </conditionalFormatting>
  <conditionalFormatting sqref="A8 A10 A12 A14 A16">
    <cfRule type="cellIs" dxfId="28" priority="2" operator="equal">
      <formula>0</formula>
    </cfRule>
  </conditionalFormatting>
  <conditionalFormatting sqref="A11 A9 A13 A15 A17">
    <cfRule type="cellIs" dxfId="27" priority="1" operator="equal">
      <formula>0</formula>
    </cfRule>
  </conditionalFormatting>
  <pageMargins left="0.7" right="0.7" top="0.78740157499999996" bottom="0.78740157499999996" header="0.3" footer="0.3"/>
  <pageSetup paperSize="9" orientation="portrait" horizontalDpi="4294967293"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pageSetUpPr fitToPage="1"/>
  </sheetPr>
  <dimension ref="A1:Q37"/>
  <sheetViews>
    <sheetView zoomScaleNormal="100" workbookViewId="0">
      <selection activeCell="A7" sqref="A7"/>
    </sheetView>
  </sheetViews>
  <sheetFormatPr defaultRowHeight="14.4" x14ac:dyDescent="0.3"/>
  <cols>
    <col min="1" max="1" width="9" style="9" customWidth="1"/>
    <col min="2" max="2" width="9.109375" style="9" customWidth="1"/>
    <col min="3" max="3" width="11.5546875" style="9" customWidth="1"/>
    <col min="4" max="4" width="10" style="9" customWidth="1"/>
    <col min="5" max="5" width="6.109375" style="9" customWidth="1"/>
    <col min="6" max="6" width="5.33203125" style="9" customWidth="1"/>
    <col min="7" max="7" width="7" style="9" customWidth="1"/>
    <col min="8" max="8" width="9.44140625" style="9" customWidth="1"/>
    <col min="9" max="9" width="1.109375" style="9" customWidth="1"/>
    <col min="10" max="10" width="8.109375" style="127" customWidth="1"/>
    <col min="11" max="11" width="19.33203125" style="127" customWidth="1"/>
    <col min="12" max="12" width="10" style="9" customWidth="1"/>
    <col min="13" max="13" width="6.109375" style="9" customWidth="1"/>
    <col min="14" max="14" width="5.33203125" style="9" customWidth="1"/>
    <col min="15" max="16" width="8.33203125" style="9" customWidth="1"/>
    <col min="17" max="16384" width="8.88671875" style="9"/>
  </cols>
  <sheetData>
    <row r="1" spans="1:17" ht="29.4" thickBot="1" x14ac:dyDescent="0.35">
      <c r="A1" s="6" t="s">
        <v>27</v>
      </c>
      <c r="B1" s="7"/>
      <c r="C1" s="7"/>
      <c r="D1" s="7"/>
      <c r="E1" s="7"/>
      <c r="F1" s="7"/>
      <c r="G1" s="7"/>
      <c r="H1" s="8"/>
      <c r="J1" s="125" t="s">
        <v>230</v>
      </c>
      <c r="K1" s="126" t="s">
        <v>20</v>
      </c>
      <c r="L1" s="126" t="s">
        <v>23</v>
      </c>
      <c r="M1" s="126" t="s">
        <v>25</v>
      </c>
      <c r="N1" s="126" t="s">
        <v>24</v>
      </c>
      <c r="O1" s="126" t="s">
        <v>26</v>
      </c>
      <c r="P1" s="126" t="s">
        <v>253</v>
      </c>
    </row>
    <row r="2" spans="1:17" ht="15" customHeight="1" x14ac:dyDescent="0.3">
      <c r="A2" s="10" t="s">
        <v>256</v>
      </c>
      <c r="B2" s="108"/>
      <c r="C2" s="11" t="s">
        <v>254</v>
      </c>
      <c r="D2" s="12"/>
      <c r="E2" s="13"/>
      <c r="F2" s="14" t="s">
        <v>15</v>
      </c>
      <c r="G2" s="10"/>
      <c r="H2" s="110"/>
      <c r="I2" s="127"/>
      <c r="J2" s="94" t="s">
        <v>257</v>
      </c>
      <c r="K2" s="36" t="str">
        <f>VLOOKUP(J2,'Databáze letišť'!$A$1:$G$250,2,FALSE)</f>
        <v>Král info</v>
      </c>
      <c r="L2" s="128">
        <f>VLOOKUP(J2,'Databáze letišť'!$A$1:$G$250,3,FALSE)</f>
        <v>122.005</v>
      </c>
      <c r="M2" s="36">
        <f>VLOOKUP(J2,'Databáze letišť'!$A$1:$G$250,4,FALSE)</f>
        <v>800</v>
      </c>
      <c r="N2" s="36">
        <f>VLOOKUP(J2,'Databáze letišť'!$A$1:$G$250,5,FALSE)</f>
        <v>1800</v>
      </c>
      <c r="O2" s="36" t="str">
        <f>VLOOKUP(J2,'Databáze letišť'!$A$1:$G$250,6,FALSE)</f>
        <v>15/33</v>
      </c>
      <c r="P2" s="36" t="str">
        <f>VLOOKUP(J2,'Databáze letišť'!$A$1:$G$250,7,FALSE)</f>
        <v>--</v>
      </c>
    </row>
    <row r="3" spans="1:17" ht="15" customHeight="1" x14ac:dyDescent="0.3">
      <c r="A3" s="15" t="s">
        <v>0</v>
      </c>
      <c r="B3" s="109"/>
      <c r="C3" s="223" t="s">
        <v>255</v>
      </c>
      <c r="D3" s="224"/>
      <c r="E3" s="225"/>
      <c r="F3" s="16" t="s">
        <v>16</v>
      </c>
      <c r="G3" s="17"/>
      <c r="H3" s="111">
        <v>17</v>
      </c>
      <c r="I3" s="129"/>
      <c r="J3" s="198"/>
      <c r="K3" s="39" t="e">
        <f>VLOOKUP(J3,'Databáze letišť'!$A$1:$G$250,2,FALSE)</f>
        <v>#N/A</v>
      </c>
      <c r="L3" s="130" t="e">
        <f>VLOOKUP(J3,'Databáze letišť'!$A$1:$G$250,3,FALSE)</f>
        <v>#N/A</v>
      </c>
      <c r="M3" s="39" t="e">
        <f>VLOOKUP(J3,'Databáze letišť'!$A$1:$G$250,4,FALSE)</f>
        <v>#N/A</v>
      </c>
      <c r="N3" s="39" t="e">
        <f>VLOOKUP(J3,'Databáze letišť'!$A$1:$G$250,5,FALSE)</f>
        <v>#N/A</v>
      </c>
      <c r="O3" s="39" t="e">
        <f>VLOOKUP(J3,'Databáze letišť'!$A$1:$G$250,6,FALSE)</f>
        <v>#N/A</v>
      </c>
      <c r="P3" s="39" t="e">
        <f>VLOOKUP(J3,'Databáze letišť'!$A$1:$G$250,7,FALSE)</f>
        <v>#N/A</v>
      </c>
    </row>
    <row r="4" spans="1:17" ht="15.75" customHeight="1" thickBot="1" x14ac:dyDescent="0.35">
      <c r="A4" s="18" t="s">
        <v>1</v>
      </c>
      <c r="B4" s="124">
        <v>150</v>
      </c>
      <c r="C4" s="164"/>
      <c r="D4" s="165"/>
      <c r="E4" s="166"/>
      <c r="F4" s="22" t="s">
        <v>17</v>
      </c>
      <c r="G4" s="22"/>
      <c r="H4" s="111">
        <v>60</v>
      </c>
      <c r="I4" s="129"/>
      <c r="J4" s="199"/>
      <c r="K4" s="36" t="e">
        <f>VLOOKUP(J4,'Databáze letišť'!$A$1:$G$250,2,FALSE)</f>
        <v>#N/A</v>
      </c>
      <c r="L4" s="128" t="e">
        <f>VLOOKUP(J4,'Databáze letišť'!$A$1:$G$250,3,FALSE)</f>
        <v>#N/A</v>
      </c>
      <c r="M4" s="36" t="e">
        <f>VLOOKUP(J4,'Databáze letišť'!$A$1:$G$250,4,FALSE)</f>
        <v>#N/A</v>
      </c>
      <c r="N4" s="36" t="e">
        <f>VLOOKUP(J4,'Databáze letišť'!$A$1:$G$250,5,FALSE)</f>
        <v>#N/A</v>
      </c>
      <c r="O4" s="36" t="e">
        <f>VLOOKUP(J4,'Databáze letišť'!$A$1:$G$250,6,FALSE)</f>
        <v>#N/A</v>
      </c>
      <c r="P4" s="36" t="e">
        <f>VLOOKUP(J4,'Databáze letišť'!$A$1:$G$250,7,FALSE)</f>
        <v>#N/A</v>
      </c>
    </row>
    <row r="5" spans="1:17" x14ac:dyDescent="0.3">
      <c r="A5" s="23" t="s">
        <v>2</v>
      </c>
      <c r="B5" s="24"/>
      <c r="C5" s="25" t="s">
        <v>3</v>
      </c>
      <c r="D5" s="25" t="s">
        <v>4</v>
      </c>
      <c r="E5" s="25" t="s">
        <v>5</v>
      </c>
      <c r="F5" s="25" t="s">
        <v>6</v>
      </c>
      <c r="G5" s="25" t="s">
        <v>7</v>
      </c>
      <c r="H5" s="26" t="s">
        <v>8</v>
      </c>
      <c r="I5" s="131"/>
      <c r="J5" s="198"/>
      <c r="K5" s="39" t="e">
        <f>VLOOKUP(J5,'Databáze letišť'!$A$1:$G$250,2,FALSE)</f>
        <v>#N/A</v>
      </c>
      <c r="L5" s="130" t="e">
        <f>VLOOKUP(J5,'Databáze letišť'!$A$1:$G$250,3,FALSE)</f>
        <v>#N/A</v>
      </c>
      <c r="M5" s="39" t="e">
        <f>VLOOKUP(J5,'Databáze letišť'!$A$1:$G$250,4,FALSE)</f>
        <v>#N/A</v>
      </c>
      <c r="N5" s="39" t="e">
        <f>VLOOKUP(J5,'Databáze letišť'!$A$1:$G$250,5,FALSE)</f>
        <v>#N/A</v>
      </c>
      <c r="O5" s="39" t="e">
        <f>VLOOKUP(J5,'Databáze letišť'!$A$1:$G$250,6,FALSE)</f>
        <v>#N/A</v>
      </c>
      <c r="P5" s="39" t="e">
        <f>VLOOKUP(J5,'Databáze letišť'!$A$1:$G$250,7,FALSE)</f>
        <v>#N/A</v>
      </c>
    </row>
    <row r="6" spans="1:17" ht="15" thickBot="1" x14ac:dyDescent="0.35">
      <c r="A6" s="27" t="s">
        <v>19</v>
      </c>
      <c r="B6" s="28" t="s">
        <v>18</v>
      </c>
      <c r="C6" s="29" t="s">
        <v>9</v>
      </c>
      <c r="D6" s="29" t="s">
        <v>10</v>
      </c>
      <c r="E6" s="29" t="s">
        <v>11</v>
      </c>
      <c r="F6" s="29" t="s">
        <v>12</v>
      </c>
      <c r="G6" s="29" t="s">
        <v>14</v>
      </c>
      <c r="H6" s="30" t="s">
        <v>13</v>
      </c>
      <c r="I6" s="132"/>
      <c r="J6" s="199"/>
      <c r="K6" s="36" t="e">
        <f>VLOOKUP(J6,'Databáze letišť'!$A$1:$G$250,2,FALSE)</f>
        <v>#N/A</v>
      </c>
      <c r="L6" s="128" t="e">
        <f>VLOOKUP(J6,'Databáze letišť'!$A$1:$G$250,3,FALSE)</f>
        <v>#N/A</v>
      </c>
      <c r="M6" s="36" t="e">
        <f>VLOOKUP(J6,'Databáze letišť'!$A$1:$G$250,4,FALSE)</f>
        <v>#N/A</v>
      </c>
      <c r="N6" s="36" t="e">
        <f>VLOOKUP(J6,'Databáze letišť'!$A$1:$G$250,5,FALSE)</f>
        <v>#N/A</v>
      </c>
      <c r="O6" s="36" t="e">
        <f>VLOOKUP(J6,'Databáze letišť'!$A$1:$G$250,6,FALSE)</f>
        <v>#N/A</v>
      </c>
      <c r="P6" s="36" t="e">
        <f>VLOOKUP(J6,'Databáze letišť'!$A$1:$G$250,7,FALSE)</f>
        <v>#N/A</v>
      </c>
      <c r="Q6" s="31"/>
    </row>
    <row r="7" spans="1:17" x14ac:dyDescent="0.3">
      <c r="A7" s="167" t="s">
        <v>257</v>
      </c>
      <c r="B7" s="168"/>
      <c r="C7" s="89"/>
      <c r="D7" s="169"/>
      <c r="E7" s="90"/>
      <c r="F7" s="133">
        <f>ROUND(D7/($B$4/60),0)</f>
        <v>0</v>
      </c>
      <c r="G7" s="134"/>
      <c r="H7" s="135"/>
      <c r="I7" s="136"/>
      <c r="J7" s="198"/>
      <c r="K7" s="39" t="e">
        <f>VLOOKUP(J7,'Databáze letišť'!$A$1:$G$250,2,FALSE)</f>
        <v>#N/A</v>
      </c>
      <c r="L7" s="130" t="e">
        <f>VLOOKUP(J7,'Databáze letišť'!$A$1:$G$250,3,FALSE)</f>
        <v>#N/A</v>
      </c>
      <c r="M7" s="39" t="e">
        <f>VLOOKUP(J7,'Databáze letišť'!$A$1:$G$250,4,FALSE)</f>
        <v>#N/A</v>
      </c>
      <c r="N7" s="39" t="e">
        <f>VLOOKUP(J7,'Databáze letišť'!$A$1:$G$250,5,FALSE)</f>
        <v>#N/A</v>
      </c>
      <c r="O7" s="39" t="e">
        <f>VLOOKUP(J7,'Databáze letišť'!$A$1:$G$250,6,FALSE)</f>
        <v>#N/A</v>
      </c>
      <c r="P7" s="39" t="e">
        <f>VLOOKUP(J7,'Databáze letišť'!$A$1:$G$250,7,FALSE)</f>
        <v>#N/A</v>
      </c>
      <c r="Q7" s="31"/>
    </row>
    <row r="8" spans="1:17" x14ac:dyDescent="0.3">
      <c r="A8" s="170">
        <f t="shared" ref="A8:A33" si="0">B7</f>
        <v>0</v>
      </c>
      <c r="B8" s="171"/>
      <c r="C8" s="93"/>
      <c r="D8" s="172"/>
      <c r="E8" s="94"/>
      <c r="F8" s="138">
        <f t="shared" ref="F8:F33" si="1">ROUND(D8/($B$4/60),0)</f>
        <v>0</v>
      </c>
      <c r="G8" s="139"/>
      <c r="H8" s="140"/>
      <c r="I8" s="136"/>
      <c r="J8" s="199"/>
      <c r="K8" s="36" t="e">
        <f>VLOOKUP(J8,'Databáze letišť'!$A$1:$G$250,2,FALSE)</f>
        <v>#N/A</v>
      </c>
      <c r="L8" s="128" t="e">
        <f>VLOOKUP(J8,'Databáze letišť'!$A$1:$G$250,3,FALSE)</f>
        <v>#N/A</v>
      </c>
      <c r="M8" s="36" t="e">
        <f>VLOOKUP(J8,'Databáze letišť'!$A$1:$G$250,4,FALSE)</f>
        <v>#N/A</v>
      </c>
      <c r="N8" s="36" t="e">
        <f>VLOOKUP(J8,'Databáze letišť'!$A$1:$G$250,5,FALSE)</f>
        <v>#N/A</v>
      </c>
      <c r="O8" s="36" t="e">
        <f>VLOOKUP(J8,'Databáze letišť'!$A$1:$G$250,6,FALSE)</f>
        <v>#N/A</v>
      </c>
      <c r="P8" s="36" t="e">
        <f>VLOOKUP(J8,'Databáze letišť'!$A$1:$G$250,7,FALSE)</f>
        <v>#N/A</v>
      </c>
      <c r="Q8" s="31"/>
    </row>
    <row r="9" spans="1:17" x14ac:dyDescent="0.3">
      <c r="A9" s="173">
        <f t="shared" si="0"/>
        <v>0</v>
      </c>
      <c r="B9" s="174"/>
      <c r="C9" s="97"/>
      <c r="D9" s="175"/>
      <c r="E9" s="98"/>
      <c r="F9" s="141">
        <f t="shared" si="1"/>
        <v>0</v>
      </c>
      <c r="G9" s="142"/>
      <c r="H9" s="143"/>
      <c r="I9" s="136"/>
      <c r="J9" s="198"/>
      <c r="K9" s="39" t="e">
        <f>VLOOKUP(J9,'Databáze letišť'!$A$1:$G$250,2,FALSE)</f>
        <v>#N/A</v>
      </c>
      <c r="L9" s="130" t="e">
        <f>VLOOKUP(J9,'Databáze letišť'!$A$1:$G$250,3,FALSE)</f>
        <v>#N/A</v>
      </c>
      <c r="M9" s="39" t="e">
        <f>VLOOKUP(J9,'Databáze letišť'!$A$1:$G$250,4,FALSE)</f>
        <v>#N/A</v>
      </c>
      <c r="N9" s="39" t="e">
        <f>VLOOKUP(J9,'Databáze letišť'!$A$1:$G$250,5,FALSE)</f>
        <v>#N/A</v>
      </c>
      <c r="O9" s="39" t="e">
        <f>VLOOKUP(J9,'Databáze letišť'!$A$1:$G$250,6,FALSE)</f>
        <v>#N/A</v>
      </c>
      <c r="P9" s="39" t="e">
        <f>VLOOKUP(J9,'Databáze letišť'!$A$1:$G$250,7,FALSE)</f>
        <v>#N/A</v>
      </c>
    </row>
    <row r="10" spans="1:17" x14ac:dyDescent="0.3">
      <c r="A10" s="170">
        <f t="shared" si="0"/>
        <v>0</v>
      </c>
      <c r="B10" s="171"/>
      <c r="C10" s="93"/>
      <c r="D10" s="172"/>
      <c r="E10" s="94"/>
      <c r="F10" s="138">
        <f t="shared" si="1"/>
        <v>0</v>
      </c>
      <c r="G10" s="139"/>
      <c r="H10" s="140"/>
      <c r="I10" s="136"/>
      <c r="J10" s="199"/>
      <c r="K10" s="36" t="e">
        <f>VLOOKUP(J10,'Databáze letišť'!$A$1:$G$250,2,FALSE)</f>
        <v>#N/A</v>
      </c>
      <c r="L10" s="128" t="e">
        <f>VLOOKUP(J10,'Databáze letišť'!$A$1:$G$250,3,FALSE)</f>
        <v>#N/A</v>
      </c>
      <c r="M10" s="36" t="e">
        <f>VLOOKUP(J10,'Databáze letišť'!$A$1:$G$250,4,FALSE)</f>
        <v>#N/A</v>
      </c>
      <c r="N10" s="36" t="e">
        <f>VLOOKUP(J10,'Databáze letišť'!$A$1:$G$250,5,FALSE)</f>
        <v>#N/A</v>
      </c>
      <c r="O10" s="36" t="e">
        <f>VLOOKUP(J10,'Databáze letišť'!$A$1:$G$250,6,FALSE)</f>
        <v>#N/A</v>
      </c>
      <c r="P10" s="36" t="e">
        <f>VLOOKUP(J10,'Databáze letišť'!$A$1:$G$250,7,FALSE)</f>
        <v>#N/A</v>
      </c>
    </row>
    <row r="11" spans="1:17" x14ac:dyDescent="0.3">
      <c r="A11" s="173">
        <f t="shared" si="0"/>
        <v>0</v>
      </c>
      <c r="B11" s="174"/>
      <c r="C11" s="97"/>
      <c r="D11" s="175"/>
      <c r="E11" s="98"/>
      <c r="F11" s="141">
        <f t="shared" si="1"/>
        <v>0</v>
      </c>
      <c r="G11" s="142"/>
      <c r="H11" s="143"/>
      <c r="I11" s="136"/>
      <c r="J11" s="198"/>
      <c r="K11" s="39" t="e">
        <f>VLOOKUP(J11,'Databáze letišť'!$A$1:$G$250,2,FALSE)</f>
        <v>#N/A</v>
      </c>
      <c r="L11" s="130" t="e">
        <f>VLOOKUP(J11,'Databáze letišť'!$A$1:$G$250,3,FALSE)</f>
        <v>#N/A</v>
      </c>
      <c r="M11" s="39" t="e">
        <f>VLOOKUP(J11,'Databáze letišť'!$A$1:$G$250,4,FALSE)</f>
        <v>#N/A</v>
      </c>
      <c r="N11" s="39" t="e">
        <f>VLOOKUP(J11,'Databáze letišť'!$A$1:$G$250,5,FALSE)</f>
        <v>#N/A</v>
      </c>
      <c r="O11" s="39" t="e">
        <f>VLOOKUP(J11,'Databáze letišť'!$A$1:$G$250,6,FALSE)</f>
        <v>#N/A</v>
      </c>
      <c r="P11" s="39" t="e">
        <f>VLOOKUP(J11,'Databáze letišť'!$A$1:$G$250,7,FALSE)</f>
        <v>#N/A</v>
      </c>
    </row>
    <row r="12" spans="1:17" x14ac:dyDescent="0.3">
      <c r="A12" s="170">
        <f t="shared" si="0"/>
        <v>0</v>
      </c>
      <c r="B12" s="171"/>
      <c r="C12" s="93"/>
      <c r="D12" s="172"/>
      <c r="E12" s="94"/>
      <c r="F12" s="138">
        <f t="shared" si="1"/>
        <v>0</v>
      </c>
      <c r="G12" s="139"/>
      <c r="H12" s="140"/>
      <c r="I12" s="136"/>
      <c r="J12" s="199"/>
      <c r="K12" s="36" t="e">
        <f>VLOOKUP(J12,'Databáze letišť'!$A$1:$G$250,2,FALSE)</f>
        <v>#N/A</v>
      </c>
      <c r="L12" s="128" t="e">
        <f>VLOOKUP(J12,'Databáze letišť'!$A$1:$G$250,3,FALSE)</f>
        <v>#N/A</v>
      </c>
      <c r="M12" s="36" t="e">
        <f>VLOOKUP(J12,'Databáze letišť'!$A$1:$G$250,4,FALSE)</f>
        <v>#N/A</v>
      </c>
      <c r="N12" s="36" t="e">
        <f>VLOOKUP(J12,'Databáze letišť'!$A$1:$G$250,5,FALSE)</f>
        <v>#N/A</v>
      </c>
      <c r="O12" s="36" t="e">
        <f>VLOOKUP(J12,'Databáze letišť'!$A$1:$G$250,6,FALSE)</f>
        <v>#N/A</v>
      </c>
      <c r="P12" s="36" t="e">
        <f>VLOOKUP(J12,'Databáze letišť'!$A$1:$G$250,7,FALSE)</f>
        <v>#N/A</v>
      </c>
    </row>
    <row r="13" spans="1:17" x14ac:dyDescent="0.3">
      <c r="A13" s="173">
        <f t="shared" si="0"/>
        <v>0</v>
      </c>
      <c r="B13" s="174"/>
      <c r="C13" s="97"/>
      <c r="D13" s="175"/>
      <c r="E13" s="98"/>
      <c r="F13" s="141">
        <f t="shared" si="1"/>
        <v>0</v>
      </c>
      <c r="G13" s="39"/>
      <c r="H13" s="41"/>
      <c r="I13" s="132"/>
      <c r="J13" s="198"/>
      <c r="K13" s="39" t="e">
        <f>VLOOKUP(J13,'Databáze letišť'!$A$1:$G$250,2,FALSE)</f>
        <v>#N/A</v>
      </c>
      <c r="L13" s="130" t="e">
        <f>VLOOKUP(J13,'Databáze letišť'!$A$1:$G$250,3,FALSE)</f>
        <v>#N/A</v>
      </c>
      <c r="M13" s="39" t="e">
        <f>VLOOKUP(J13,'Databáze letišť'!$A$1:$G$250,4,FALSE)</f>
        <v>#N/A</v>
      </c>
      <c r="N13" s="39" t="e">
        <f>VLOOKUP(J13,'Databáze letišť'!$A$1:$G$250,5,FALSE)</f>
        <v>#N/A</v>
      </c>
      <c r="O13" s="39" t="e">
        <f>VLOOKUP(J13,'Databáze letišť'!$A$1:$G$250,6,FALSE)</f>
        <v>#N/A</v>
      </c>
      <c r="P13" s="39" t="e">
        <f>VLOOKUP(J13,'Databáze letišť'!$A$1:$G$250,7,FALSE)</f>
        <v>#N/A</v>
      </c>
    </row>
    <row r="14" spans="1:17" x14ac:dyDescent="0.3">
      <c r="A14" s="176">
        <f t="shared" si="0"/>
        <v>0</v>
      </c>
      <c r="B14" s="171"/>
      <c r="C14" s="93"/>
      <c r="D14" s="172"/>
      <c r="E14" s="94"/>
      <c r="F14" s="138">
        <f t="shared" si="1"/>
        <v>0</v>
      </c>
      <c r="G14" s="36"/>
      <c r="H14" s="38"/>
      <c r="I14" s="132"/>
      <c r="J14" s="199"/>
      <c r="K14" s="36" t="e">
        <f>VLOOKUP(J14,'Databáze letišť'!$A$1:$G$250,2,FALSE)</f>
        <v>#N/A</v>
      </c>
      <c r="L14" s="128" t="e">
        <f>VLOOKUP(J14,'Databáze letišť'!$A$1:$G$250,3,FALSE)</f>
        <v>#N/A</v>
      </c>
      <c r="M14" s="36" t="e">
        <f>VLOOKUP(J14,'Databáze letišť'!$A$1:$G$250,4,FALSE)</f>
        <v>#N/A</v>
      </c>
      <c r="N14" s="36" t="e">
        <f>VLOOKUP(J14,'Databáze letišť'!$A$1:$G$250,5,FALSE)</f>
        <v>#N/A</v>
      </c>
      <c r="O14" s="36" t="e">
        <f>VLOOKUP(J14,'Databáze letišť'!$A$1:$G$250,6,FALSE)</f>
        <v>#N/A</v>
      </c>
      <c r="P14" s="36" t="e">
        <f>VLOOKUP(J14,'Databáze letišť'!$A$1:$G$250,7,FALSE)</f>
        <v>#N/A</v>
      </c>
    </row>
    <row r="15" spans="1:17" x14ac:dyDescent="0.3">
      <c r="A15" s="173">
        <f t="shared" si="0"/>
        <v>0</v>
      </c>
      <c r="B15" s="174"/>
      <c r="C15" s="97"/>
      <c r="D15" s="175"/>
      <c r="E15" s="98"/>
      <c r="F15" s="141">
        <f t="shared" si="1"/>
        <v>0</v>
      </c>
      <c r="G15" s="39"/>
      <c r="H15" s="41"/>
      <c r="I15" s="132"/>
      <c r="J15" s="198"/>
      <c r="K15" s="39" t="e">
        <f>VLOOKUP(J15,'Databáze letišť'!$A$1:$G$250,2,FALSE)</f>
        <v>#N/A</v>
      </c>
      <c r="L15" s="130" t="e">
        <f>VLOOKUP(J15,'Databáze letišť'!$A$1:$G$250,3,FALSE)</f>
        <v>#N/A</v>
      </c>
      <c r="M15" s="39" t="e">
        <f>VLOOKUP(J15,'Databáze letišť'!$A$1:$G$250,4,FALSE)</f>
        <v>#N/A</v>
      </c>
      <c r="N15" s="39" t="e">
        <f>VLOOKUP(J15,'Databáze letišť'!$A$1:$G$250,5,FALSE)</f>
        <v>#N/A</v>
      </c>
      <c r="O15" s="39" t="e">
        <f>VLOOKUP(J15,'Databáze letišť'!$A$1:$G$250,6,FALSE)</f>
        <v>#N/A</v>
      </c>
      <c r="P15" s="39" t="e">
        <f>VLOOKUP(J15,'Databáze letišť'!$A$1:$G$250,7,FALSE)</f>
        <v>#N/A</v>
      </c>
    </row>
    <row r="16" spans="1:17" x14ac:dyDescent="0.3">
      <c r="A16" s="176">
        <f t="shared" si="0"/>
        <v>0</v>
      </c>
      <c r="B16" s="171"/>
      <c r="C16" s="93"/>
      <c r="D16" s="172"/>
      <c r="E16" s="94"/>
      <c r="F16" s="138">
        <f t="shared" si="1"/>
        <v>0</v>
      </c>
      <c r="G16" s="36"/>
      <c r="H16" s="38"/>
      <c r="I16" s="132"/>
      <c r="J16" s="199"/>
      <c r="K16" s="36" t="e">
        <f>VLOOKUP(J16,'Databáze letišť'!$A$1:$G$250,2,FALSE)</f>
        <v>#N/A</v>
      </c>
      <c r="L16" s="128" t="e">
        <f>VLOOKUP(J16,'Databáze letišť'!$A$1:$G$250,3,FALSE)</f>
        <v>#N/A</v>
      </c>
      <c r="M16" s="36" t="e">
        <f>VLOOKUP(J16,'Databáze letišť'!$A$1:$G$250,4,FALSE)</f>
        <v>#N/A</v>
      </c>
      <c r="N16" s="36" t="e">
        <f>VLOOKUP(J16,'Databáze letišť'!$A$1:$G$250,5,FALSE)</f>
        <v>#N/A</v>
      </c>
      <c r="O16" s="36" t="e">
        <f>VLOOKUP(J16,'Databáze letišť'!$A$1:$G$250,6,FALSE)</f>
        <v>#N/A</v>
      </c>
      <c r="P16" s="36" t="e">
        <f>VLOOKUP(J16,'Databáze letišť'!$A$1:$G$250,7,FALSE)</f>
        <v>#N/A</v>
      </c>
    </row>
    <row r="17" spans="1:16" x14ac:dyDescent="0.3">
      <c r="A17" s="177">
        <f t="shared" si="0"/>
        <v>0</v>
      </c>
      <c r="B17" s="178"/>
      <c r="C17" s="97"/>
      <c r="D17" s="175"/>
      <c r="E17" s="98"/>
      <c r="F17" s="141">
        <f t="shared" si="1"/>
        <v>0</v>
      </c>
      <c r="G17" s="39"/>
      <c r="H17" s="41"/>
      <c r="I17" s="132"/>
      <c r="J17" s="198"/>
      <c r="K17" s="39" t="e">
        <f>VLOOKUP(J17,'Databáze letišť'!$A$1:$G$250,2,FALSE)</f>
        <v>#N/A</v>
      </c>
      <c r="L17" s="130" t="e">
        <f>VLOOKUP(J17,'Databáze letišť'!$A$1:$G$250,3,FALSE)</f>
        <v>#N/A</v>
      </c>
      <c r="M17" s="39" t="e">
        <f>VLOOKUP(J17,'Databáze letišť'!$A$1:$G$250,4,FALSE)</f>
        <v>#N/A</v>
      </c>
      <c r="N17" s="39" t="e">
        <f>VLOOKUP(J17,'Databáze letišť'!$A$1:$G$250,5,FALSE)</f>
        <v>#N/A</v>
      </c>
      <c r="O17" s="39" t="e">
        <f>VLOOKUP(J17,'Databáze letišť'!$A$1:$G$250,6,FALSE)</f>
        <v>#N/A</v>
      </c>
      <c r="P17" s="39" t="e">
        <f>VLOOKUP(J17,'Databáze letišť'!$A$1:$G$250,7,FALSE)</f>
        <v>#N/A</v>
      </c>
    </row>
    <row r="18" spans="1:16" x14ac:dyDescent="0.3">
      <c r="A18" s="179">
        <f t="shared" si="0"/>
        <v>0</v>
      </c>
      <c r="B18" s="180"/>
      <c r="C18" s="93"/>
      <c r="D18" s="172"/>
      <c r="E18" s="92"/>
      <c r="F18" s="138">
        <f t="shared" si="1"/>
        <v>0</v>
      </c>
      <c r="G18" s="35"/>
      <c r="H18" s="144"/>
      <c r="I18" s="129"/>
      <c r="J18" s="199"/>
      <c r="K18" s="36" t="e">
        <f>VLOOKUP(J18,'Databáze letišť'!$A$1:$G$250,2,FALSE)</f>
        <v>#N/A</v>
      </c>
      <c r="L18" s="128" t="e">
        <f>VLOOKUP(J18,'Databáze letišť'!$A$1:$G$250,3,FALSE)</f>
        <v>#N/A</v>
      </c>
      <c r="M18" s="36" t="e">
        <f>VLOOKUP(J18,'Databáze letišť'!$A$1:$G$250,4,FALSE)</f>
        <v>#N/A</v>
      </c>
      <c r="N18" s="36" t="e">
        <f>VLOOKUP(J18,'Databáze letišť'!$A$1:$G$250,5,FALSE)</f>
        <v>#N/A</v>
      </c>
      <c r="O18" s="36" t="e">
        <f>VLOOKUP(J18,'Databáze letišť'!$A$1:$G$250,6,FALSE)</f>
        <v>#N/A</v>
      </c>
      <c r="P18" s="36" t="e">
        <f>VLOOKUP(J18,'Databáze letišť'!$A$1:$G$250,7,FALSE)</f>
        <v>#N/A</v>
      </c>
    </row>
    <row r="19" spans="1:16" x14ac:dyDescent="0.3">
      <c r="A19" s="177">
        <f t="shared" si="0"/>
        <v>0</v>
      </c>
      <c r="B19" s="178"/>
      <c r="C19" s="97"/>
      <c r="D19" s="175"/>
      <c r="E19" s="98"/>
      <c r="F19" s="141">
        <f t="shared" si="1"/>
        <v>0</v>
      </c>
      <c r="G19" s="145"/>
      <c r="H19" s="146"/>
      <c r="I19" s="147"/>
      <c r="J19" s="198"/>
      <c r="K19" s="39" t="e">
        <f>VLOOKUP(J19,'Databáze letišť'!$A$1:$G$250,2,FALSE)</f>
        <v>#N/A</v>
      </c>
      <c r="L19" s="130" t="e">
        <f>VLOOKUP(J19,'Databáze letišť'!$A$1:$G$250,3,FALSE)</f>
        <v>#N/A</v>
      </c>
      <c r="M19" s="39" t="e">
        <f>VLOOKUP(J19,'Databáze letišť'!$A$1:$G$250,4,FALSE)</f>
        <v>#N/A</v>
      </c>
      <c r="N19" s="39" t="e">
        <f>VLOOKUP(J19,'Databáze letišť'!$A$1:$G$250,5,FALSE)</f>
        <v>#N/A</v>
      </c>
      <c r="O19" s="39" t="e">
        <f>VLOOKUP(J19,'Databáze letišť'!$A$1:$G$250,6,FALSE)</f>
        <v>#N/A</v>
      </c>
      <c r="P19" s="39" t="e">
        <f>VLOOKUP(J19,'Databáze letišť'!$A$1:$G$250,7,FALSE)</f>
        <v>#N/A</v>
      </c>
    </row>
    <row r="20" spans="1:16" x14ac:dyDescent="0.3">
      <c r="A20" s="179">
        <f t="shared" si="0"/>
        <v>0</v>
      </c>
      <c r="B20" s="180"/>
      <c r="C20" s="93"/>
      <c r="D20" s="172"/>
      <c r="E20" s="94"/>
      <c r="F20" s="138">
        <f t="shared" si="1"/>
        <v>0</v>
      </c>
      <c r="G20" s="148"/>
      <c r="H20" s="144"/>
      <c r="I20" s="129"/>
      <c r="J20" s="199"/>
      <c r="K20" s="36" t="e">
        <f>VLOOKUP(J20,'Databáze letišť'!$A$1:$G$250,2,FALSE)</f>
        <v>#N/A</v>
      </c>
      <c r="L20" s="128" t="e">
        <f>VLOOKUP(J20,'Databáze letišť'!$A$1:$G$250,3,FALSE)</f>
        <v>#N/A</v>
      </c>
      <c r="M20" s="36" t="e">
        <f>VLOOKUP(J20,'Databáze letišť'!$A$1:$G$250,4,FALSE)</f>
        <v>#N/A</v>
      </c>
      <c r="N20" s="36" t="e">
        <f>VLOOKUP(J20,'Databáze letišť'!$A$1:$G$250,5,FALSE)</f>
        <v>#N/A</v>
      </c>
      <c r="O20" s="36" t="e">
        <f>VLOOKUP(J20,'Databáze letišť'!$A$1:$G$250,6,FALSE)</f>
        <v>#N/A</v>
      </c>
      <c r="P20" s="36" t="e">
        <f>VLOOKUP(J20,'Databáze letišť'!$A$1:$G$250,7,FALSE)</f>
        <v>#N/A</v>
      </c>
    </row>
    <row r="21" spans="1:16" x14ac:dyDescent="0.3">
      <c r="A21" s="177">
        <f t="shared" si="0"/>
        <v>0</v>
      </c>
      <c r="B21" s="178"/>
      <c r="C21" s="97"/>
      <c r="D21" s="175"/>
      <c r="E21" s="98"/>
      <c r="F21" s="141">
        <f t="shared" si="1"/>
        <v>0</v>
      </c>
      <c r="G21" s="145"/>
      <c r="H21" s="149"/>
      <c r="I21" s="129"/>
      <c r="J21" s="198"/>
      <c r="K21" s="39" t="e">
        <f>VLOOKUP(J21,'Databáze letišť'!$A$1:$G$250,2,FALSE)</f>
        <v>#N/A</v>
      </c>
      <c r="L21" s="130" t="e">
        <f>VLOOKUP(J21,'Databáze letišť'!$A$1:$G$250,3,FALSE)</f>
        <v>#N/A</v>
      </c>
      <c r="M21" s="39" t="e">
        <f>VLOOKUP(J21,'Databáze letišť'!$A$1:$G$250,4,FALSE)</f>
        <v>#N/A</v>
      </c>
      <c r="N21" s="39" t="e">
        <f>VLOOKUP(J21,'Databáze letišť'!$A$1:$G$250,5,FALSE)</f>
        <v>#N/A</v>
      </c>
      <c r="O21" s="39" t="e">
        <f>VLOOKUP(J21,'Databáze letišť'!$A$1:$G$250,6,FALSE)</f>
        <v>#N/A</v>
      </c>
      <c r="P21" s="39" t="e">
        <f>VLOOKUP(J21,'Databáze letišť'!$A$1:$G$250,7,FALSE)</f>
        <v>#N/A</v>
      </c>
    </row>
    <row r="22" spans="1:16" x14ac:dyDescent="0.3">
      <c r="A22" s="179">
        <f t="shared" si="0"/>
        <v>0</v>
      </c>
      <c r="B22" s="180"/>
      <c r="C22" s="93"/>
      <c r="D22" s="172"/>
      <c r="E22" s="94"/>
      <c r="F22" s="138">
        <f t="shared" si="1"/>
        <v>0</v>
      </c>
      <c r="G22" s="148"/>
      <c r="H22" s="144"/>
      <c r="I22" s="129"/>
      <c r="J22" s="199"/>
      <c r="K22" s="36" t="e">
        <f>VLOOKUP(J22,'Databáze letišť'!$A$1:$G$250,2,FALSE)</f>
        <v>#N/A</v>
      </c>
      <c r="L22" s="128" t="e">
        <f>VLOOKUP(J22,'Databáze letišť'!$A$1:$G$250,3,FALSE)</f>
        <v>#N/A</v>
      </c>
      <c r="M22" s="36" t="e">
        <f>VLOOKUP(J22,'Databáze letišť'!$A$1:$G$250,4,FALSE)</f>
        <v>#N/A</v>
      </c>
      <c r="N22" s="36" t="e">
        <f>VLOOKUP(J22,'Databáze letišť'!$A$1:$G$250,5,FALSE)</f>
        <v>#N/A</v>
      </c>
      <c r="O22" s="36" t="e">
        <f>VLOOKUP(J22,'Databáze letišť'!$A$1:$G$250,6,FALSE)</f>
        <v>#N/A</v>
      </c>
      <c r="P22" s="36" t="e">
        <f>VLOOKUP(J22,'Databáze letišť'!$A$1:$G$250,7,FALSE)</f>
        <v>#N/A</v>
      </c>
    </row>
    <row r="23" spans="1:16" x14ac:dyDescent="0.3">
      <c r="A23" s="177">
        <f t="shared" si="0"/>
        <v>0</v>
      </c>
      <c r="B23" s="178"/>
      <c r="C23" s="97"/>
      <c r="D23" s="175"/>
      <c r="E23" s="98"/>
      <c r="F23" s="141">
        <f t="shared" si="1"/>
        <v>0</v>
      </c>
      <c r="G23" s="145"/>
      <c r="H23" s="149"/>
      <c r="I23" s="129"/>
      <c r="J23" s="198"/>
      <c r="K23" s="39" t="e">
        <f>VLOOKUP(J23,'Databáze letišť'!$A$1:$G$250,2,FALSE)</f>
        <v>#N/A</v>
      </c>
      <c r="L23" s="130" t="e">
        <f>VLOOKUP(J23,'Databáze letišť'!$A$1:$G$250,3,FALSE)</f>
        <v>#N/A</v>
      </c>
      <c r="M23" s="39" t="e">
        <f>VLOOKUP(J23,'Databáze letišť'!$A$1:$G$250,4,FALSE)</f>
        <v>#N/A</v>
      </c>
      <c r="N23" s="39" t="e">
        <f>VLOOKUP(J23,'Databáze letišť'!$A$1:$G$250,5,FALSE)</f>
        <v>#N/A</v>
      </c>
      <c r="O23" s="39" t="e">
        <f>VLOOKUP(J23,'Databáze letišť'!$A$1:$G$250,6,FALSE)</f>
        <v>#N/A</v>
      </c>
      <c r="P23" s="39" t="e">
        <f>VLOOKUP(J23,'Databáze letišť'!$A$1:$G$250,7,FALSE)</f>
        <v>#N/A</v>
      </c>
    </row>
    <row r="24" spans="1:16" x14ac:dyDescent="0.3">
      <c r="A24" s="179">
        <f t="shared" si="0"/>
        <v>0</v>
      </c>
      <c r="B24" s="180"/>
      <c r="C24" s="93"/>
      <c r="D24" s="172"/>
      <c r="E24" s="94"/>
      <c r="F24" s="138">
        <f t="shared" si="1"/>
        <v>0</v>
      </c>
      <c r="G24" s="148"/>
      <c r="H24" s="144"/>
      <c r="I24" s="129"/>
      <c r="J24" s="199"/>
      <c r="K24" s="36" t="e">
        <f>VLOOKUP(J24,'Databáze letišť'!$A$1:$G$250,2,FALSE)</f>
        <v>#N/A</v>
      </c>
      <c r="L24" s="128" t="e">
        <f>VLOOKUP(J24,'Databáze letišť'!$A$1:$G$250,3,FALSE)</f>
        <v>#N/A</v>
      </c>
      <c r="M24" s="36" t="e">
        <f>VLOOKUP(J24,'Databáze letišť'!$A$1:$G$250,4,FALSE)</f>
        <v>#N/A</v>
      </c>
      <c r="N24" s="36" t="e">
        <f>VLOOKUP(J24,'Databáze letišť'!$A$1:$G$250,5,FALSE)</f>
        <v>#N/A</v>
      </c>
      <c r="O24" s="36" t="e">
        <f>VLOOKUP(J24,'Databáze letišť'!$A$1:$G$250,6,FALSE)</f>
        <v>#N/A</v>
      </c>
      <c r="P24" s="36" t="e">
        <f>VLOOKUP(J24,'Databáze letišť'!$A$1:$G$250,7,FALSE)</f>
        <v>#N/A</v>
      </c>
    </row>
    <row r="25" spans="1:16" x14ac:dyDescent="0.3">
      <c r="A25" s="177">
        <f t="shared" si="0"/>
        <v>0</v>
      </c>
      <c r="B25" s="178"/>
      <c r="C25" s="97"/>
      <c r="D25" s="175"/>
      <c r="E25" s="98"/>
      <c r="F25" s="141">
        <f t="shared" si="1"/>
        <v>0</v>
      </c>
      <c r="G25" s="145"/>
      <c r="H25" s="149"/>
      <c r="I25" s="129"/>
      <c r="J25" s="198"/>
      <c r="K25" s="39" t="e">
        <f>VLOOKUP(J25,'Databáze letišť'!$A$1:$G$250,2,FALSE)</f>
        <v>#N/A</v>
      </c>
      <c r="L25" s="130" t="e">
        <f>VLOOKUP(J25,'Databáze letišť'!$A$1:$G$250,3,FALSE)</f>
        <v>#N/A</v>
      </c>
      <c r="M25" s="39" t="e">
        <f>VLOOKUP(J25,'Databáze letišť'!$A$1:$G$250,4,FALSE)</f>
        <v>#N/A</v>
      </c>
      <c r="N25" s="39" t="e">
        <f>VLOOKUP(J25,'Databáze letišť'!$A$1:$G$250,5,FALSE)</f>
        <v>#N/A</v>
      </c>
      <c r="O25" s="39" t="e">
        <f>VLOOKUP(J25,'Databáze letišť'!$A$1:$G$250,6,FALSE)</f>
        <v>#N/A</v>
      </c>
      <c r="P25" s="39" t="e">
        <f>VLOOKUP(J25,'Databáze letišť'!$A$1:$G$250,7,FALSE)</f>
        <v>#N/A</v>
      </c>
    </row>
    <row r="26" spans="1:16" x14ac:dyDescent="0.3">
      <c r="A26" s="179">
        <f t="shared" si="0"/>
        <v>0</v>
      </c>
      <c r="B26" s="180"/>
      <c r="C26" s="93"/>
      <c r="D26" s="172"/>
      <c r="E26" s="94"/>
      <c r="F26" s="138">
        <f t="shared" si="1"/>
        <v>0</v>
      </c>
      <c r="G26" s="148"/>
      <c r="H26" s="144"/>
      <c r="I26" s="129"/>
      <c r="J26" s="199"/>
      <c r="K26" s="36" t="e">
        <f>VLOOKUP(J26,'Databáze letišť'!$A$1:$G$250,2,FALSE)</f>
        <v>#N/A</v>
      </c>
      <c r="L26" s="128" t="e">
        <f>VLOOKUP(J26,'Databáze letišť'!$A$1:$G$250,3,FALSE)</f>
        <v>#N/A</v>
      </c>
      <c r="M26" s="36" t="e">
        <f>VLOOKUP(J26,'Databáze letišť'!$A$1:$G$250,4,FALSE)</f>
        <v>#N/A</v>
      </c>
      <c r="N26" s="36" t="e">
        <f>VLOOKUP(J26,'Databáze letišť'!$A$1:$G$250,5,FALSE)</f>
        <v>#N/A</v>
      </c>
      <c r="O26" s="36" t="e">
        <f>VLOOKUP(J26,'Databáze letišť'!$A$1:$G$250,6,FALSE)</f>
        <v>#N/A</v>
      </c>
      <c r="P26" s="36" t="e">
        <f>VLOOKUP(J26,'Databáze letišť'!$A$1:$G$250,7,FALSE)</f>
        <v>#N/A</v>
      </c>
    </row>
    <row r="27" spans="1:16" x14ac:dyDescent="0.3">
      <c r="A27" s="177">
        <f t="shared" si="0"/>
        <v>0</v>
      </c>
      <c r="B27" s="181"/>
      <c r="C27" s="182"/>
      <c r="D27" s="183"/>
      <c r="E27" s="98"/>
      <c r="F27" s="141">
        <f t="shared" si="1"/>
        <v>0</v>
      </c>
      <c r="G27" s="145"/>
      <c r="H27" s="149"/>
      <c r="I27" s="129"/>
      <c r="J27" s="198"/>
      <c r="K27" s="39" t="e">
        <f>VLOOKUP(J27,'Databáze letišť'!$A$1:$G$250,2,FALSE)</f>
        <v>#N/A</v>
      </c>
      <c r="L27" s="130" t="e">
        <f>VLOOKUP(J27,'Databáze letišť'!$A$1:$G$250,3,FALSE)</f>
        <v>#N/A</v>
      </c>
      <c r="M27" s="39" t="e">
        <f>VLOOKUP(J27,'Databáze letišť'!$A$1:$G$250,4,FALSE)</f>
        <v>#N/A</v>
      </c>
      <c r="N27" s="39" t="e">
        <f>VLOOKUP(J27,'Databáze letišť'!$A$1:$G$250,5,FALSE)</f>
        <v>#N/A</v>
      </c>
      <c r="O27" s="39" t="e">
        <f>VLOOKUP(J27,'Databáze letišť'!$A$1:$G$250,6,FALSE)</f>
        <v>#N/A</v>
      </c>
      <c r="P27" s="39" t="e">
        <f>VLOOKUP(J27,'Databáze letišť'!$A$1:$G$250,7,FALSE)</f>
        <v>#N/A</v>
      </c>
    </row>
    <row r="28" spans="1:16" x14ac:dyDescent="0.3">
      <c r="A28" s="179">
        <f t="shared" si="0"/>
        <v>0</v>
      </c>
      <c r="B28" s="180"/>
      <c r="C28" s="184"/>
      <c r="D28" s="185"/>
      <c r="E28" s="94"/>
      <c r="F28" s="138">
        <f t="shared" si="1"/>
        <v>0</v>
      </c>
      <c r="G28" s="148"/>
      <c r="H28" s="144"/>
      <c r="I28" s="129"/>
      <c r="J28" s="199"/>
      <c r="K28" s="36" t="e">
        <f>VLOOKUP(J28,'Databáze letišť'!$A$1:$G$250,2,FALSE)</f>
        <v>#N/A</v>
      </c>
      <c r="L28" s="128" t="e">
        <f>VLOOKUP(J28,'Databáze letišť'!$A$1:$G$250,3,FALSE)</f>
        <v>#N/A</v>
      </c>
      <c r="M28" s="36" t="e">
        <f>VLOOKUP(J28,'Databáze letišť'!$A$1:$G$250,4,FALSE)</f>
        <v>#N/A</v>
      </c>
      <c r="N28" s="36" t="e">
        <f>VLOOKUP(J28,'Databáze letišť'!$A$1:$G$250,5,FALSE)</f>
        <v>#N/A</v>
      </c>
      <c r="O28" s="36" t="e">
        <f>VLOOKUP(J28,'Databáze letišť'!$A$1:$G$250,6,FALSE)</f>
        <v>#N/A</v>
      </c>
      <c r="P28" s="36" t="e">
        <f>VLOOKUP(J28,'Databáze letišť'!$A$1:$G$250,7,FALSE)</f>
        <v>#N/A</v>
      </c>
    </row>
    <row r="29" spans="1:16" x14ac:dyDescent="0.3">
      <c r="A29" s="177">
        <f t="shared" si="0"/>
        <v>0</v>
      </c>
      <c r="B29" s="178"/>
      <c r="C29" s="186"/>
      <c r="D29" s="187"/>
      <c r="E29" s="96"/>
      <c r="F29" s="141">
        <f t="shared" si="1"/>
        <v>0</v>
      </c>
      <c r="G29" s="39"/>
      <c r="H29" s="151"/>
      <c r="I29" s="152"/>
      <c r="J29" s="198"/>
      <c r="K29" s="39" t="e">
        <f>VLOOKUP(J29,'Databáze letišť'!$A$1:$G$250,2,FALSE)</f>
        <v>#N/A</v>
      </c>
      <c r="L29" s="130" t="e">
        <f>VLOOKUP(J29,'Databáze letišť'!$A$1:$G$250,3,FALSE)</f>
        <v>#N/A</v>
      </c>
      <c r="M29" s="39" t="e">
        <f>VLOOKUP(J29,'Databáze letišť'!$A$1:$G$250,4,FALSE)</f>
        <v>#N/A</v>
      </c>
      <c r="N29" s="39" t="e">
        <f>VLOOKUP(J29,'Databáze letišť'!$A$1:$G$250,5,FALSE)</f>
        <v>#N/A</v>
      </c>
      <c r="O29" s="39" t="e">
        <f>VLOOKUP(J29,'Databáze letišť'!$A$1:$G$250,6,FALSE)</f>
        <v>#N/A</v>
      </c>
      <c r="P29" s="39" t="e">
        <f>VLOOKUP(J29,'Databáze letišť'!$A$1:$G$250,7,FALSE)</f>
        <v>#N/A</v>
      </c>
    </row>
    <row r="30" spans="1:16" x14ac:dyDescent="0.3">
      <c r="A30" s="179">
        <f t="shared" si="0"/>
        <v>0</v>
      </c>
      <c r="B30" s="180"/>
      <c r="C30" s="184"/>
      <c r="D30" s="188"/>
      <c r="E30" s="92"/>
      <c r="F30" s="138">
        <f t="shared" si="1"/>
        <v>0</v>
      </c>
      <c r="G30" s="36"/>
      <c r="H30" s="144"/>
      <c r="I30" s="129"/>
      <c r="J30" s="199"/>
      <c r="K30" s="36" t="e">
        <f>VLOOKUP(J30,'Databáze letišť'!$A$1:$G$250,2,FALSE)</f>
        <v>#N/A</v>
      </c>
      <c r="L30" s="128" t="e">
        <f>VLOOKUP(J30,'Databáze letišť'!$A$1:$G$250,3,FALSE)</f>
        <v>#N/A</v>
      </c>
      <c r="M30" s="36" t="e">
        <f>VLOOKUP(J30,'Databáze letišť'!$A$1:$G$250,4,FALSE)</f>
        <v>#N/A</v>
      </c>
      <c r="N30" s="36" t="e">
        <f>VLOOKUP(J30,'Databáze letišť'!$A$1:$G$250,5,FALSE)</f>
        <v>#N/A</v>
      </c>
      <c r="O30" s="36" t="e">
        <f>VLOOKUP(J30,'Databáze letišť'!$A$1:$G$250,6,FALSE)</f>
        <v>#N/A</v>
      </c>
      <c r="P30" s="36" t="e">
        <f>VLOOKUP(J30,'Databáze letišť'!$A$1:$G$250,7,FALSE)</f>
        <v>#N/A</v>
      </c>
    </row>
    <row r="31" spans="1:16" x14ac:dyDescent="0.3">
      <c r="A31" s="177">
        <f t="shared" si="0"/>
        <v>0</v>
      </c>
      <c r="B31" s="178"/>
      <c r="C31" s="186"/>
      <c r="D31" s="187"/>
      <c r="E31" s="96"/>
      <c r="F31" s="141">
        <f t="shared" si="1"/>
        <v>0</v>
      </c>
      <c r="G31" s="39"/>
      <c r="H31" s="149"/>
      <c r="I31" s="129"/>
      <c r="J31" s="198"/>
      <c r="K31" s="39" t="e">
        <f>VLOOKUP(J31,'Databáze letišť'!$A$1:$G$250,2,FALSE)</f>
        <v>#N/A</v>
      </c>
      <c r="L31" s="130" t="e">
        <f>VLOOKUP(J31,'Databáze letišť'!$A$1:$G$250,3,FALSE)</f>
        <v>#N/A</v>
      </c>
      <c r="M31" s="39" t="e">
        <f>VLOOKUP(J31,'Databáze letišť'!$A$1:$G$250,4,FALSE)</f>
        <v>#N/A</v>
      </c>
      <c r="N31" s="39" t="e">
        <f>VLOOKUP(J31,'Databáze letišť'!$A$1:$G$250,5,FALSE)</f>
        <v>#N/A</v>
      </c>
      <c r="O31" s="39" t="e">
        <f>VLOOKUP(J31,'Databáze letišť'!$A$1:$G$250,6,FALSE)</f>
        <v>#N/A</v>
      </c>
      <c r="P31" s="39" t="e">
        <f>VLOOKUP(J31,'Databáze letišť'!$A$1:$G$250,7,FALSE)</f>
        <v>#N/A</v>
      </c>
    </row>
    <row r="32" spans="1:16" x14ac:dyDescent="0.3">
      <c r="A32" s="189">
        <f t="shared" si="0"/>
        <v>0</v>
      </c>
      <c r="B32" s="190"/>
      <c r="C32" s="191"/>
      <c r="D32" s="192"/>
      <c r="E32" s="193"/>
      <c r="F32" s="138">
        <f t="shared" si="1"/>
        <v>0</v>
      </c>
      <c r="G32" s="153"/>
      <c r="H32" s="154"/>
      <c r="I32" s="129"/>
      <c r="J32" s="199"/>
      <c r="K32" s="36" t="e">
        <f>VLOOKUP(J32,'Databáze letišť'!$A$1:$G$250,2,FALSE)</f>
        <v>#N/A</v>
      </c>
      <c r="L32" s="128" t="e">
        <f>VLOOKUP(J32,'Databáze letišť'!$A$1:$G$250,3,FALSE)</f>
        <v>#N/A</v>
      </c>
      <c r="M32" s="36" t="e">
        <f>VLOOKUP(J32,'Databáze letišť'!$A$1:$G$250,4,FALSE)</f>
        <v>#N/A</v>
      </c>
      <c r="N32" s="36" t="e">
        <f>VLOOKUP(J32,'Databáze letišť'!$A$1:$G$250,5,FALSE)</f>
        <v>#N/A</v>
      </c>
      <c r="O32" s="36" t="e">
        <f>VLOOKUP(J32,'Databáze letišť'!$A$1:$G$250,6,FALSE)</f>
        <v>#N/A</v>
      </c>
      <c r="P32" s="36" t="e">
        <f>VLOOKUP(J32,'Databáze letišť'!$A$1:$G$250,7,FALSE)</f>
        <v>#N/A</v>
      </c>
    </row>
    <row r="33" spans="1:16" ht="15" thickBot="1" x14ac:dyDescent="0.35">
      <c r="A33" s="194">
        <f t="shared" si="0"/>
        <v>0</v>
      </c>
      <c r="B33" s="195"/>
      <c r="C33" s="196"/>
      <c r="D33" s="197"/>
      <c r="E33" s="107"/>
      <c r="F33" s="155">
        <f t="shared" si="1"/>
        <v>0</v>
      </c>
      <c r="G33" s="44"/>
      <c r="H33" s="156"/>
      <c r="I33" s="129"/>
      <c r="J33" s="198"/>
      <c r="K33" s="39" t="e">
        <f>VLOOKUP(J33,'Databáze letišť'!$A$1:$G$250,2,FALSE)</f>
        <v>#N/A</v>
      </c>
      <c r="L33" s="130" t="e">
        <f>VLOOKUP(J33,'Databáze letišť'!$A$1:$G$250,3,FALSE)</f>
        <v>#N/A</v>
      </c>
      <c r="M33" s="39" t="e">
        <f>VLOOKUP(J33,'Databáze letišť'!$A$1:$G$250,4,FALSE)</f>
        <v>#N/A</v>
      </c>
      <c r="N33" s="39" t="e">
        <f>VLOOKUP(J33,'Databáze letišť'!$A$1:$G$250,5,FALSE)</f>
        <v>#N/A</v>
      </c>
      <c r="O33" s="39" t="e">
        <f>VLOOKUP(J33,'Databáze letišť'!$A$1:$G$250,6,FALSE)</f>
        <v>#N/A</v>
      </c>
      <c r="P33" s="39" t="e">
        <f>VLOOKUP(J33,'Databáze letišť'!$A$1:$G$250,7,FALSE)</f>
        <v>#N/A</v>
      </c>
    </row>
    <row r="34" spans="1:16" ht="15" thickBot="1" x14ac:dyDescent="0.35">
      <c r="A34" s="200" t="s">
        <v>33</v>
      </c>
      <c r="B34" s="201"/>
      <c r="C34" s="202"/>
      <c r="D34" s="203">
        <v>136.17500000000001</v>
      </c>
      <c r="E34" s="157" t="s">
        <v>31</v>
      </c>
      <c r="F34" s="158"/>
      <c r="G34" s="159" t="s">
        <v>10</v>
      </c>
      <c r="H34" s="160">
        <f>SUM(D7:D33)</f>
        <v>0</v>
      </c>
      <c r="I34" s="161"/>
      <c r="J34" s="199"/>
      <c r="K34" s="36" t="e">
        <f>VLOOKUP(J34,'Databáze letišť'!$A$1:$G$250,2,FALSE)</f>
        <v>#N/A</v>
      </c>
      <c r="L34" s="128" t="e">
        <f>VLOOKUP(J34,'Databáze letišť'!$A$1:$G$250,3,FALSE)</f>
        <v>#N/A</v>
      </c>
      <c r="M34" s="36" t="e">
        <f>VLOOKUP(J34,'Databáze letišť'!$A$1:$G$250,4,FALSE)</f>
        <v>#N/A</v>
      </c>
      <c r="N34" s="36" t="e">
        <f>VLOOKUP(J34,'Databáze letišť'!$A$1:$G$250,5,FALSE)</f>
        <v>#N/A</v>
      </c>
      <c r="O34" s="36" t="e">
        <f>VLOOKUP(J34,'Databáze letišť'!$A$1:$G$250,6,FALSE)</f>
        <v>#N/A</v>
      </c>
      <c r="P34" s="36" t="e">
        <f>VLOOKUP(J34,'Databáze letišť'!$A$1:$G$250,7,FALSE)</f>
        <v>#N/A</v>
      </c>
    </row>
    <row r="35" spans="1:16" ht="15" thickBot="1" x14ac:dyDescent="0.35">
      <c r="A35" s="79" t="s">
        <v>34</v>
      </c>
      <c r="B35" s="80"/>
      <c r="C35" s="81"/>
      <c r="D35" s="82" t="s">
        <v>35</v>
      </c>
      <c r="E35" s="75" t="s">
        <v>28</v>
      </c>
      <c r="F35" s="76"/>
      <c r="G35" s="77" t="s">
        <v>12</v>
      </c>
      <c r="H35" s="78">
        <f>SUM(F7:F33)</f>
        <v>0</v>
      </c>
      <c r="I35" s="132"/>
      <c r="J35" s="198"/>
      <c r="K35" s="39" t="e">
        <f>VLOOKUP(J35,'Databáze letišť'!$A$1:$G$250,2,FALSE)</f>
        <v>#N/A</v>
      </c>
      <c r="L35" s="130" t="e">
        <f>VLOOKUP(J35,'Databáze letišť'!$A$1:$G$250,3,FALSE)</f>
        <v>#N/A</v>
      </c>
      <c r="M35" s="39" t="e">
        <f>VLOOKUP(J35,'Databáze letišť'!$A$1:$G$250,4,FALSE)</f>
        <v>#N/A</v>
      </c>
      <c r="N35" s="39" t="e">
        <f>VLOOKUP(J35,'Databáze letišť'!$A$1:$G$250,5,FALSE)</f>
        <v>#N/A</v>
      </c>
      <c r="O35" s="39" t="e">
        <f>VLOOKUP(J35,'Databáze letišť'!$A$1:$G$250,6,FALSE)</f>
        <v>#N/A</v>
      </c>
      <c r="P35" s="39" t="e">
        <f>VLOOKUP(J35,'Databáze letišť'!$A$1:$G$250,7,FALSE)</f>
        <v>#N/A</v>
      </c>
    </row>
    <row r="36" spans="1:16" ht="15" thickBot="1" x14ac:dyDescent="0.35">
      <c r="A36" s="83" t="s">
        <v>43</v>
      </c>
      <c r="B36" s="84"/>
      <c r="C36" s="85"/>
      <c r="D36" s="204"/>
      <c r="E36" s="75" t="s">
        <v>469</v>
      </c>
      <c r="F36" s="76"/>
      <c r="G36" s="77" t="s">
        <v>30</v>
      </c>
      <c r="H36" s="86">
        <f>(H3/60)*H35</f>
        <v>0</v>
      </c>
      <c r="I36" s="161"/>
      <c r="J36" s="193"/>
      <c r="K36" s="36" t="e">
        <f>VLOOKUP(J36,'Databáze letišť'!$A$1:$G$250,2,FALSE)</f>
        <v>#N/A</v>
      </c>
      <c r="L36" s="128" t="e">
        <f>VLOOKUP(J36,'Databáze letišť'!$A$1:$G$250,3,FALSE)</f>
        <v>#N/A</v>
      </c>
      <c r="M36" s="36" t="e">
        <f>VLOOKUP(J36,'Databáze letišť'!$A$1:$G$250,4,FALSE)</f>
        <v>#N/A</v>
      </c>
      <c r="N36" s="36" t="e">
        <f>VLOOKUP(J36,'Databáze letišť'!$A$1:$G$250,5,FALSE)</f>
        <v>#N/A</v>
      </c>
      <c r="O36" s="36" t="e">
        <f>VLOOKUP(J36,'Databáze letišť'!$A$1:$G$250,6,FALSE)</f>
        <v>#N/A</v>
      </c>
      <c r="P36" s="36" t="e">
        <f>VLOOKUP(J36,'Databáze letišť'!$A$1:$G$250,7,FALSE)</f>
        <v>#N/A</v>
      </c>
    </row>
    <row r="37" spans="1:16" x14ac:dyDescent="0.3">
      <c r="J37" s="162"/>
      <c r="K37" s="163"/>
      <c r="L37" s="127"/>
      <c r="M37" s="127"/>
      <c r="N37" s="127"/>
      <c r="O37" s="127"/>
      <c r="P37" s="127"/>
    </row>
  </sheetData>
  <sheetProtection algorithmName="SHA-512" hashValue="LgWJX+0jxWYqE5Wt6258X7RTHFqs7Ubn4DbmQtE++BZsLmjkSij+Kl4ojqZSIJKH93QMPEVqhkp+jP/TjTJdaw==" saltValue="J3I20czXYY3YiQOvWwpXnw==" spinCount="100000" sheet="1" objects="1" scenarios="1" selectLockedCells="1"/>
  <customSheetViews>
    <customSheetView guid="{B44E7861-8D9F-404D-9033-290428AA5D96}" fitToPage="1">
      <selection activeCell="K16" sqref="K16"/>
      <pageMargins left="0.23622047244094491" right="0.23622047244094491" top="0.39370078740157483" bottom="0.39370078740157483" header="0.31496062992125984" footer="0.31496062992125984"/>
      <pageSetup paperSize="11" scale="69" orientation="landscape" horizontalDpi="300" verticalDpi="300" r:id="rId1"/>
    </customSheetView>
    <customSheetView guid="{B565ED29-3D41-40DD-A145-79FB2B17E775}" fitToPage="1">
      <selection activeCell="H4" sqref="H4"/>
      <pageMargins left="0.23622047244094491" right="0.23622047244094491" top="0.39370078740157483" bottom="0.39370078740157483" header="0.31496062992125984" footer="0.31496062992125984"/>
      <pageSetup paperSize="11" scale="69" orientation="landscape" horizontalDpi="300" verticalDpi="300" r:id="rId2"/>
    </customSheetView>
    <customSheetView guid="{EA88F487-B9FE-49A7-BCC6-B74728D46408}" fitToPage="1" topLeftCell="A24">
      <selection activeCell="K8" sqref="K8"/>
      <pageMargins left="0.23622047244094491" right="0.23622047244094491" top="0.39370078740157483" bottom="0.39370078740157483" header="0.31496062992125984" footer="0.31496062992125984"/>
      <pageSetup paperSize="11" scale="69" orientation="landscape" horizontalDpi="300" verticalDpi="300" r:id="rId3"/>
    </customSheetView>
  </customSheetViews>
  <mergeCells count="11">
    <mergeCell ref="A1:H1"/>
    <mergeCell ref="C2:E2"/>
    <mergeCell ref="C3:E3"/>
    <mergeCell ref="C4:E4"/>
    <mergeCell ref="E34:F34"/>
    <mergeCell ref="A5:B5"/>
    <mergeCell ref="E35:F35"/>
    <mergeCell ref="E36:F36"/>
    <mergeCell ref="A34:C34"/>
    <mergeCell ref="A35:C35"/>
    <mergeCell ref="A36:C36"/>
  </mergeCells>
  <conditionalFormatting sqref="K2:P2 K4:P4 K6:P6 K8:P8 K10:P10 K12:P12 K14:P14 K16:P16 K18:P18 K20:P20 K22:P22 K24:P24 K26:P26 K28:P28 K30:P30 K32:P32 K34:P34 L36:P36">
    <cfRule type="containsErrors" dxfId="26" priority="8">
      <formula>ISERROR(K2)</formula>
    </cfRule>
  </conditionalFormatting>
  <conditionalFormatting sqref="K24:P24 K26:P26 K28:P28 K30:P30 K32:P32 K34:P34 K36:P36">
    <cfRule type="containsErrors" dxfId="25" priority="7">
      <formula>ISERROR(K24)</formula>
    </cfRule>
  </conditionalFormatting>
  <conditionalFormatting sqref="K3:P3 K5:P5 K7:P7 K9:P9 K11:P11 K13:P13 K15:P15 K17:P17 K19:P19 K21:P21 K23:P23 K25:P25 K27:P27 K29:P29 K31:P31 K33:P33 K35:P35">
    <cfRule type="containsErrors" dxfId="24" priority="6">
      <formula>ISERROR(K3)</formula>
    </cfRule>
  </conditionalFormatting>
  <conditionalFormatting sqref="K25:P25 K27:P27 K29:P29 K31:P31 K33:P33 K35:P35">
    <cfRule type="containsErrors" dxfId="23" priority="5">
      <formula>ISERROR(K25)</formula>
    </cfRule>
  </conditionalFormatting>
  <conditionalFormatting sqref="F7:F33">
    <cfRule type="cellIs" dxfId="22" priority="4" operator="notEqual">
      <formula>0</formula>
    </cfRule>
  </conditionalFormatting>
  <conditionalFormatting sqref="A9 A11 A13 A15 A17 A19 A21 A23 A25 A27 A29 A31 A33">
    <cfRule type="cellIs" dxfId="21" priority="3" operator="equal">
      <formula>0</formula>
    </cfRule>
  </conditionalFormatting>
  <conditionalFormatting sqref="A32 A30 A28 A26 A24 A22 A20 A18 A16 A14 A12 A10 A8">
    <cfRule type="cellIs" dxfId="20" priority="2" operator="equal">
      <formula>0</formula>
    </cfRule>
  </conditionalFormatting>
  <conditionalFormatting sqref="K36">
    <cfRule type="containsErrors" dxfId="19" priority="1">
      <formula>ISERROR(K36)</formula>
    </cfRule>
  </conditionalFormatting>
  <pageMargins left="0.23622047244094491" right="0.23622047244094491" top="0.39370078740157483" bottom="0.39370078740157483" header="0.31496062992125984" footer="0.31496062992125984"/>
  <pageSetup paperSize="11" scale="69" orientation="landscape" horizontalDpi="300" verticalDpi="300"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4">
    <pageSetUpPr fitToPage="1"/>
  </sheetPr>
  <dimension ref="A1:Q37"/>
  <sheetViews>
    <sheetView zoomScaleNormal="100" workbookViewId="0">
      <selection activeCell="C14" sqref="C14"/>
    </sheetView>
  </sheetViews>
  <sheetFormatPr defaultRowHeight="14.4" x14ac:dyDescent="0.3"/>
  <cols>
    <col min="1" max="1" width="9" style="9" customWidth="1"/>
    <col min="2" max="2" width="9.109375" style="9" customWidth="1"/>
    <col min="3" max="3" width="11.5546875" style="9" customWidth="1"/>
    <col min="4" max="4" width="10" style="9" customWidth="1"/>
    <col min="5" max="5" width="6.109375" style="9" customWidth="1"/>
    <col min="6" max="6" width="5.33203125" style="9" customWidth="1"/>
    <col min="7" max="7" width="7" style="9" customWidth="1"/>
    <col min="8" max="8" width="9.5546875" style="9" customWidth="1"/>
    <col min="9" max="9" width="1.109375" style="9" customWidth="1"/>
    <col min="10" max="10" width="8.109375" style="127" customWidth="1"/>
    <col min="11" max="11" width="19.33203125" style="127" customWidth="1"/>
    <col min="12" max="12" width="10" style="9" customWidth="1"/>
    <col min="13" max="13" width="6.109375" style="9" customWidth="1"/>
    <col min="14" max="14" width="5.33203125" style="9" customWidth="1"/>
    <col min="15" max="16" width="8.33203125" style="9" customWidth="1"/>
    <col min="17" max="16384" width="8.88671875" style="9"/>
  </cols>
  <sheetData>
    <row r="1" spans="1:17" ht="29.4" thickBot="1" x14ac:dyDescent="0.35">
      <c r="A1" s="6" t="s">
        <v>27</v>
      </c>
      <c r="B1" s="7"/>
      <c r="C1" s="7"/>
      <c r="D1" s="7"/>
      <c r="E1" s="7"/>
      <c r="F1" s="7"/>
      <c r="G1" s="7"/>
      <c r="H1" s="8"/>
      <c r="J1" s="125" t="s">
        <v>230</v>
      </c>
      <c r="K1" s="126" t="s">
        <v>20</v>
      </c>
      <c r="L1" s="126" t="s">
        <v>23</v>
      </c>
      <c r="M1" s="126" t="s">
        <v>25</v>
      </c>
      <c r="N1" s="126" t="s">
        <v>24</v>
      </c>
      <c r="O1" s="126" t="s">
        <v>26</v>
      </c>
      <c r="P1" s="126" t="s">
        <v>253</v>
      </c>
    </row>
    <row r="2" spans="1:17" ht="15" customHeight="1" x14ac:dyDescent="0.3">
      <c r="A2" s="10" t="s">
        <v>256</v>
      </c>
      <c r="B2" s="108"/>
      <c r="C2" s="11" t="s">
        <v>254</v>
      </c>
      <c r="D2" s="12"/>
      <c r="E2" s="13"/>
      <c r="F2" s="14" t="s">
        <v>15</v>
      </c>
      <c r="G2" s="10"/>
      <c r="H2" s="110"/>
      <c r="I2" s="127"/>
      <c r="J2" s="94" t="s">
        <v>257</v>
      </c>
      <c r="K2" s="36" t="str">
        <f>VLOOKUP(J2,'Databáze letišť'!$A$1:$G$250,2,FALSE)</f>
        <v>Král info</v>
      </c>
      <c r="L2" s="128">
        <f>VLOOKUP(J2,'Databáze letišť'!$A$1:$G$250,3,FALSE)</f>
        <v>122.005</v>
      </c>
      <c r="M2" s="36">
        <f>VLOOKUP(J2,'Databáze letišť'!$A$1:$G$250,4,FALSE)</f>
        <v>800</v>
      </c>
      <c r="N2" s="36">
        <f>VLOOKUP(J2,'Databáze letišť'!$A$1:$G$250,5,FALSE)</f>
        <v>1800</v>
      </c>
      <c r="O2" s="36" t="str">
        <f>VLOOKUP(J2,'Databáze letišť'!$A$1:$G$250,6,FALSE)</f>
        <v>15/33</v>
      </c>
      <c r="P2" s="36" t="str">
        <f>VLOOKUP(J2,'Databáze letišť'!$A$1:$G$250,7,FALSE)</f>
        <v>--</v>
      </c>
    </row>
    <row r="3" spans="1:17" ht="15" customHeight="1" x14ac:dyDescent="0.3">
      <c r="A3" s="15" t="s">
        <v>0</v>
      </c>
      <c r="B3" s="109"/>
      <c r="C3" s="223" t="s">
        <v>255</v>
      </c>
      <c r="D3" s="224"/>
      <c r="E3" s="225"/>
      <c r="F3" s="16" t="s">
        <v>16</v>
      </c>
      <c r="G3" s="17"/>
      <c r="H3" s="111">
        <v>17</v>
      </c>
      <c r="I3" s="129"/>
      <c r="J3" s="198"/>
      <c r="K3" s="39" t="e">
        <f>VLOOKUP(J3,'Databáze letišť'!$A$1:$G$250,2,FALSE)</f>
        <v>#N/A</v>
      </c>
      <c r="L3" s="130" t="e">
        <f>VLOOKUP(J3,'Databáze letišť'!$A$1:$G$250,3,FALSE)</f>
        <v>#N/A</v>
      </c>
      <c r="M3" s="39" t="e">
        <f>VLOOKUP(J3,'Databáze letišť'!$A$1:$G$250,4,FALSE)</f>
        <v>#N/A</v>
      </c>
      <c r="N3" s="39" t="e">
        <f>VLOOKUP(J3,'Databáze letišť'!$A$1:$G$250,5,FALSE)</f>
        <v>#N/A</v>
      </c>
      <c r="O3" s="39" t="e">
        <f>VLOOKUP(J3,'Databáze letišť'!$A$1:$G$250,6,FALSE)</f>
        <v>#N/A</v>
      </c>
      <c r="P3" s="39" t="e">
        <f>VLOOKUP(J3,'Databáze letišť'!$A$1:$G$250,7,FALSE)</f>
        <v>#N/A</v>
      </c>
    </row>
    <row r="4" spans="1:17" ht="15.75" customHeight="1" thickBot="1" x14ac:dyDescent="0.35">
      <c r="A4" s="18" t="s">
        <v>1</v>
      </c>
      <c r="B4" s="124">
        <v>150</v>
      </c>
      <c r="C4" s="164"/>
      <c r="D4" s="165"/>
      <c r="E4" s="166"/>
      <c r="F4" s="22" t="s">
        <v>17</v>
      </c>
      <c r="G4" s="22"/>
      <c r="H4" s="111">
        <v>50</v>
      </c>
      <c r="I4" s="129"/>
      <c r="J4" s="94"/>
      <c r="K4" s="36" t="e">
        <f>VLOOKUP(J4,'Databáze letišť'!$A$1:$G$250,2,FALSE)</f>
        <v>#N/A</v>
      </c>
      <c r="L4" s="128" t="e">
        <f>VLOOKUP(J4,'Databáze letišť'!$A$1:$G$250,3,FALSE)</f>
        <v>#N/A</v>
      </c>
      <c r="M4" s="36" t="e">
        <f>VLOOKUP(J4,'Databáze letišť'!$A$1:$G$250,4,FALSE)</f>
        <v>#N/A</v>
      </c>
      <c r="N4" s="36" t="e">
        <f>VLOOKUP(J4,'Databáze letišť'!$A$1:$G$250,5,FALSE)</f>
        <v>#N/A</v>
      </c>
      <c r="O4" s="36" t="e">
        <f>VLOOKUP(J4,'Databáze letišť'!$A$1:$G$250,6,FALSE)</f>
        <v>#N/A</v>
      </c>
      <c r="P4" s="36" t="e">
        <f>VLOOKUP(J4,'Databáze letišť'!$A$1:$G$250,7,FALSE)</f>
        <v>#N/A</v>
      </c>
    </row>
    <row r="5" spans="1:17" x14ac:dyDescent="0.3">
      <c r="A5" s="23" t="s">
        <v>2</v>
      </c>
      <c r="B5" s="24"/>
      <c r="C5" s="25" t="s">
        <v>3</v>
      </c>
      <c r="D5" s="25" t="s">
        <v>4</v>
      </c>
      <c r="E5" s="25" t="s">
        <v>5</v>
      </c>
      <c r="F5" s="25" t="s">
        <v>6</v>
      </c>
      <c r="G5" s="25" t="s">
        <v>7</v>
      </c>
      <c r="H5" s="26" t="s">
        <v>8</v>
      </c>
      <c r="I5" s="131"/>
      <c r="J5" s="198"/>
      <c r="K5" s="39" t="e">
        <f>VLOOKUP(J5,'Databáze letišť'!$A$1:$G$250,2,FALSE)</f>
        <v>#N/A</v>
      </c>
      <c r="L5" s="130" t="e">
        <f>VLOOKUP(J5,'Databáze letišť'!$A$1:$G$250,3,FALSE)</f>
        <v>#N/A</v>
      </c>
      <c r="M5" s="39" t="e">
        <f>VLOOKUP(J5,'Databáze letišť'!$A$1:$G$250,4,FALSE)</f>
        <v>#N/A</v>
      </c>
      <c r="N5" s="39" t="e">
        <f>VLOOKUP(J5,'Databáze letišť'!$A$1:$G$250,5,FALSE)</f>
        <v>#N/A</v>
      </c>
      <c r="O5" s="39" t="e">
        <f>VLOOKUP(J5,'Databáze letišť'!$A$1:$G$250,6,FALSE)</f>
        <v>#N/A</v>
      </c>
      <c r="P5" s="39" t="e">
        <f>VLOOKUP(J5,'Databáze letišť'!$A$1:$G$250,7,FALSE)</f>
        <v>#N/A</v>
      </c>
    </row>
    <row r="6" spans="1:17" ht="15" thickBot="1" x14ac:dyDescent="0.35">
      <c r="A6" s="27" t="s">
        <v>19</v>
      </c>
      <c r="B6" s="28" t="s">
        <v>18</v>
      </c>
      <c r="C6" s="29" t="s">
        <v>9</v>
      </c>
      <c r="D6" s="29" t="s">
        <v>10</v>
      </c>
      <c r="E6" s="29" t="s">
        <v>11</v>
      </c>
      <c r="F6" s="29" t="s">
        <v>12</v>
      </c>
      <c r="G6" s="29" t="s">
        <v>14</v>
      </c>
      <c r="H6" s="30" t="s">
        <v>13</v>
      </c>
      <c r="I6" s="132"/>
      <c r="J6" s="94"/>
      <c r="K6" s="36" t="e">
        <f>VLOOKUP(J6,'Databáze letišť'!$A$1:$G$250,2,FALSE)</f>
        <v>#N/A</v>
      </c>
      <c r="L6" s="128" t="e">
        <f>VLOOKUP(J6,'Databáze letišť'!$A$1:$G$250,3,FALSE)</f>
        <v>#N/A</v>
      </c>
      <c r="M6" s="36" t="e">
        <f>VLOOKUP(J6,'Databáze letišť'!$A$1:$G$250,4,FALSE)</f>
        <v>#N/A</v>
      </c>
      <c r="N6" s="36" t="e">
        <f>VLOOKUP(J6,'Databáze letišť'!$A$1:$G$250,5,FALSE)</f>
        <v>#N/A</v>
      </c>
      <c r="O6" s="36" t="e">
        <f>VLOOKUP(J6,'Databáze letišť'!$A$1:$G$250,6,FALSE)</f>
        <v>#N/A</v>
      </c>
      <c r="P6" s="36" t="e">
        <f>VLOOKUP(J6,'Databáze letišť'!$A$1:$G$250,7,FALSE)</f>
        <v>#N/A</v>
      </c>
      <c r="Q6" s="31"/>
    </row>
    <row r="7" spans="1:17" x14ac:dyDescent="0.3">
      <c r="A7" s="167" t="s">
        <v>257</v>
      </c>
      <c r="B7" s="168"/>
      <c r="C7" s="226"/>
      <c r="D7" s="169"/>
      <c r="E7" s="90"/>
      <c r="F7" s="133">
        <f>ROUND(D7/($B$4/60),0)</f>
        <v>0</v>
      </c>
      <c r="G7" s="134"/>
      <c r="H7" s="135"/>
      <c r="I7" s="136"/>
      <c r="J7" s="198"/>
      <c r="K7" s="39" t="e">
        <f>VLOOKUP(J7,'Databáze letišť'!$A$1:$G$250,2,FALSE)</f>
        <v>#N/A</v>
      </c>
      <c r="L7" s="130" t="e">
        <f>VLOOKUP(J7,'Databáze letišť'!$A$1:$G$250,3,FALSE)</f>
        <v>#N/A</v>
      </c>
      <c r="M7" s="39" t="e">
        <f>VLOOKUP(J7,'Databáze letišť'!$A$1:$G$250,4,FALSE)</f>
        <v>#N/A</v>
      </c>
      <c r="N7" s="39" t="e">
        <f>VLOOKUP(J7,'Databáze letišť'!$A$1:$G$250,5,FALSE)</f>
        <v>#N/A</v>
      </c>
      <c r="O7" s="39" t="e">
        <f>VLOOKUP(J7,'Databáze letišť'!$A$1:$G$250,6,FALSE)</f>
        <v>#N/A</v>
      </c>
      <c r="P7" s="39" t="e">
        <f>VLOOKUP(J7,'Databáze letišť'!$A$1:$G$250,7,FALSE)</f>
        <v>#N/A</v>
      </c>
      <c r="Q7" s="31"/>
    </row>
    <row r="8" spans="1:17" x14ac:dyDescent="0.3">
      <c r="A8" s="170">
        <f t="shared" ref="A8:A28" si="0">B7</f>
        <v>0</v>
      </c>
      <c r="B8" s="171"/>
      <c r="C8" s="188"/>
      <c r="D8" s="172"/>
      <c r="E8" s="94"/>
      <c r="F8" s="138">
        <f t="shared" ref="F8:F28" si="1">ROUND(D8/($B$4/60),0)</f>
        <v>0</v>
      </c>
      <c r="G8" s="139"/>
      <c r="H8" s="140"/>
      <c r="I8" s="136"/>
      <c r="J8" s="94"/>
      <c r="K8" s="36" t="e">
        <f>VLOOKUP(J8,'Databáze letišť'!$A$1:$G$250,2,FALSE)</f>
        <v>#N/A</v>
      </c>
      <c r="L8" s="128" t="e">
        <f>VLOOKUP(J8,'Databáze letišť'!$A$1:$G$250,3,FALSE)</f>
        <v>#N/A</v>
      </c>
      <c r="M8" s="36" t="e">
        <f>VLOOKUP(J8,'Databáze letišť'!$A$1:$G$250,4,FALSE)</f>
        <v>#N/A</v>
      </c>
      <c r="N8" s="36" t="e">
        <f>VLOOKUP(J8,'Databáze letišť'!$A$1:$G$250,5,FALSE)</f>
        <v>#N/A</v>
      </c>
      <c r="O8" s="36" t="e">
        <f>VLOOKUP(J8,'Databáze letišť'!$A$1:$G$250,6,FALSE)</f>
        <v>#N/A</v>
      </c>
      <c r="P8" s="36" t="e">
        <f>VLOOKUP(J8,'Databáze letišť'!$A$1:$G$250,7,FALSE)</f>
        <v>#N/A</v>
      </c>
      <c r="Q8" s="31"/>
    </row>
    <row r="9" spans="1:17" x14ac:dyDescent="0.3">
      <c r="A9" s="173">
        <f t="shared" si="0"/>
        <v>0</v>
      </c>
      <c r="B9" s="174"/>
      <c r="C9" s="187"/>
      <c r="D9" s="175"/>
      <c r="E9" s="98"/>
      <c r="F9" s="141">
        <f t="shared" si="1"/>
        <v>0</v>
      </c>
      <c r="G9" s="142"/>
      <c r="H9" s="143"/>
      <c r="I9" s="136"/>
      <c r="J9" s="198"/>
      <c r="K9" s="39" t="e">
        <f>VLOOKUP(J9,'Databáze letišť'!$A$1:$G$250,2,FALSE)</f>
        <v>#N/A</v>
      </c>
      <c r="L9" s="130" t="e">
        <f>VLOOKUP(J9,'Databáze letišť'!$A$1:$G$250,3,FALSE)</f>
        <v>#N/A</v>
      </c>
      <c r="M9" s="39" t="e">
        <f>VLOOKUP(J9,'Databáze letišť'!$A$1:$G$250,4,FALSE)</f>
        <v>#N/A</v>
      </c>
      <c r="N9" s="39" t="e">
        <f>VLOOKUP(J9,'Databáze letišť'!$A$1:$G$250,5,FALSE)</f>
        <v>#N/A</v>
      </c>
      <c r="O9" s="39" t="e">
        <f>VLOOKUP(J9,'Databáze letišť'!$A$1:$G$250,6,FALSE)</f>
        <v>#N/A</v>
      </c>
      <c r="P9" s="39" t="e">
        <f>VLOOKUP(J9,'Databáze letišť'!$A$1:$G$250,7,FALSE)</f>
        <v>#N/A</v>
      </c>
    </row>
    <row r="10" spans="1:17" x14ac:dyDescent="0.3">
      <c r="A10" s="170">
        <f t="shared" si="0"/>
        <v>0</v>
      </c>
      <c r="B10" s="171"/>
      <c r="C10" s="188"/>
      <c r="D10" s="172"/>
      <c r="E10" s="94"/>
      <c r="F10" s="138">
        <f t="shared" si="1"/>
        <v>0</v>
      </c>
      <c r="G10" s="139"/>
      <c r="H10" s="140"/>
      <c r="I10" s="136"/>
      <c r="J10" s="94"/>
      <c r="K10" s="36" t="e">
        <f>VLOOKUP(J10,'Databáze letišť'!$A$1:$G$250,2,FALSE)</f>
        <v>#N/A</v>
      </c>
      <c r="L10" s="128" t="e">
        <f>VLOOKUP(J10,'Databáze letišť'!$A$1:$G$250,3,FALSE)</f>
        <v>#N/A</v>
      </c>
      <c r="M10" s="36" t="e">
        <f>VLOOKUP(J10,'Databáze letišť'!$A$1:$G$250,4,FALSE)</f>
        <v>#N/A</v>
      </c>
      <c r="N10" s="36" t="e">
        <f>VLOOKUP(J10,'Databáze letišť'!$A$1:$G$250,5,FALSE)</f>
        <v>#N/A</v>
      </c>
      <c r="O10" s="36" t="e">
        <f>VLOOKUP(J10,'Databáze letišť'!$A$1:$G$250,6,FALSE)</f>
        <v>#N/A</v>
      </c>
      <c r="P10" s="36" t="e">
        <f>VLOOKUP(J10,'Databáze letišť'!$A$1:$G$250,7,FALSE)</f>
        <v>#N/A</v>
      </c>
    </row>
    <row r="11" spans="1:17" x14ac:dyDescent="0.3">
      <c r="A11" s="173">
        <f t="shared" si="0"/>
        <v>0</v>
      </c>
      <c r="B11" s="174"/>
      <c r="C11" s="187"/>
      <c r="D11" s="175"/>
      <c r="E11" s="98"/>
      <c r="F11" s="141">
        <f t="shared" si="1"/>
        <v>0</v>
      </c>
      <c r="G11" s="142"/>
      <c r="H11" s="143"/>
      <c r="I11" s="136"/>
      <c r="J11" s="198"/>
      <c r="K11" s="39" t="e">
        <f>VLOOKUP(J11,'Databáze letišť'!$A$1:$G$250,2,FALSE)</f>
        <v>#N/A</v>
      </c>
      <c r="L11" s="130" t="e">
        <f>VLOOKUP(J11,'Databáze letišť'!$A$1:$G$250,3,FALSE)</f>
        <v>#N/A</v>
      </c>
      <c r="M11" s="39" t="e">
        <f>VLOOKUP(J11,'Databáze letišť'!$A$1:$G$250,4,FALSE)</f>
        <v>#N/A</v>
      </c>
      <c r="N11" s="39" t="e">
        <f>VLOOKUP(J11,'Databáze letišť'!$A$1:$G$250,5,FALSE)</f>
        <v>#N/A</v>
      </c>
      <c r="O11" s="39" t="e">
        <f>VLOOKUP(J11,'Databáze letišť'!$A$1:$G$250,6,FALSE)</f>
        <v>#N/A</v>
      </c>
      <c r="P11" s="39" t="e">
        <f>VLOOKUP(J11,'Databáze letišť'!$A$1:$G$250,7,FALSE)</f>
        <v>#N/A</v>
      </c>
    </row>
    <row r="12" spans="1:17" x14ac:dyDescent="0.3">
      <c r="A12" s="170">
        <f t="shared" si="0"/>
        <v>0</v>
      </c>
      <c r="B12" s="171"/>
      <c r="C12" s="188"/>
      <c r="D12" s="172"/>
      <c r="E12" s="94"/>
      <c r="F12" s="138">
        <f t="shared" si="1"/>
        <v>0</v>
      </c>
      <c r="G12" s="139"/>
      <c r="H12" s="140"/>
      <c r="I12" s="136"/>
      <c r="J12" s="94"/>
      <c r="K12" s="36" t="e">
        <f>VLOOKUP(J12,'Databáze letišť'!$A$1:$G$250,2,FALSE)</f>
        <v>#N/A</v>
      </c>
      <c r="L12" s="128" t="e">
        <f>VLOOKUP(J12,'Databáze letišť'!$A$1:$G$250,3,FALSE)</f>
        <v>#N/A</v>
      </c>
      <c r="M12" s="36" t="e">
        <f>VLOOKUP(J12,'Databáze letišť'!$A$1:$G$250,4,FALSE)</f>
        <v>#N/A</v>
      </c>
      <c r="N12" s="36" t="e">
        <f>VLOOKUP(J12,'Databáze letišť'!$A$1:$G$250,5,FALSE)</f>
        <v>#N/A</v>
      </c>
      <c r="O12" s="36" t="e">
        <f>VLOOKUP(J12,'Databáze letišť'!$A$1:$G$250,6,FALSE)</f>
        <v>#N/A</v>
      </c>
      <c r="P12" s="36" t="e">
        <f>VLOOKUP(J12,'Databáze letišť'!$A$1:$G$250,7,FALSE)</f>
        <v>#N/A</v>
      </c>
    </row>
    <row r="13" spans="1:17" x14ac:dyDescent="0.3">
      <c r="A13" s="173">
        <f t="shared" si="0"/>
        <v>0</v>
      </c>
      <c r="B13" s="174"/>
      <c r="C13" s="187"/>
      <c r="D13" s="175"/>
      <c r="E13" s="98"/>
      <c r="F13" s="141">
        <f t="shared" si="1"/>
        <v>0</v>
      </c>
      <c r="G13" s="39"/>
      <c r="H13" s="41"/>
      <c r="I13" s="132"/>
      <c r="J13" s="198"/>
      <c r="K13" s="39" t="e">
        <f>VLOOKUP(J13,'Databáze letišť'!$A$1:$G$250,2,FALSE)</f>
        <v>#N/A</v>
      </c>
      <c r="L13" s="130" t="e">
        <f>VLOOKUP(J13,'Databáze letišť'!$A$1:$G$250,3,FALSE)</f>
        <v>#N/A</v>
      </c>
      <c r="M13" s="39" t="e">
        <f>VLOOKUP(J13,'Databáze letišť'!$A$1:$G$250,4,FALSE)</f>
        <v>#N/A</v>
      </c>
      <c r="N13" s="39" t="e">
        <f>VLOOKUP(J13,'Databáze letišť'!$A$1:$G$250,5,FALSE)</f>
        <v>#N/A</v>
      </c>
      <c r="O13" s="39" t="e">
        <f>VLOOKUP(J13,'Databáze letišť'!$A$1:$G$250,6,FALSE)</f>
        <v>#N/A</v>
      </c>
      <c r="P13" s="39" t="e">
        <f>VLOOKUP(J13,'Databáze letišť'!$A$1:$G$250,7,FALSE)</f>
        <v>#N/A</v>
      </c>
    </row>
    <row r="14" spans="1:17" x14ac:dyDescent="0.3">
      <c r="A14" s="176">
        <f t="shared" si="0"/>
        <v>0</v>
      </c>
      <c r="B14" s="171"/>
      <c r="C14" s="188"/>
      <c r="D14" s="172"/>
      <c r="E14" s="94"/>
      <c r="F14" s="138">
        <f t="shared" si="1"/>
        <v>0</v>
      </c>
      <c r="G14" s="36"/>
      <c r="H14" s="38"/>
      <c r="I14" s="132"/>
      <c r="J14" s="94"/>
      <c r="K14" s="36" t="e">
        <f>VLOOKUP(J14,'Databáze letišť'!$A$1:$G$250,2,FALSE)</f>
        <v>#N/A</v>
      </c>
      <c r="L14" s="128" t="e">
        <f>VLOOKUP(J14,'Databáze letišť'!$A$1:$G$250,3,FALSE)</f>
        <v>#N/A</v>
      </c>
      <c r="M14" s="36" t="e">
        <f>VLOOKUP(J14,'Databáze letišť'!$A$1:$G$250,4,FALSE)</f>
        <v>#N/A</v>
      </c>
      <c r="N14" s="36" t="e">
        <f>VLOOKUP(J14,'Databáze letišť'!$A$1:$G$250,5,FALSE)</f>
        <v>#N/A</v>
      </c>
      <c r="O14" s="36" t="e">
        <f>VLOOKUP(J14,'Databáze letišť'!$A$1:$G$250,6,FALSE)</f>
        <v>#N/A</v>
      </c>
      <c r="P14" s="36" t="e">
        <f>VLOOKUP(J14,'Databáze letišť'!$A$1:$G$250,7,FALSE)</f>
        <v>#N/A</v>
      </c>
    </row>
    <row r="15" spans="1:17" x14ac:dyDescent="0.3">
      <c r="A15" s="173">
        <f t="shared" si="0"/>
        <v>0</v>
      </c>
      <c r="B15" s="174"/>
      <c r="C15" s="187"/>
      <c r="D15" s="175"/>
      <c r="E15" s="98"/>
      <c r="F15" s="141">
        <f t="shared" si="1"/>
        <v>0</v>
      </c>
      <c r="G15" s="39"/>
      <c r="H15" s="41"/>
      <c r="I15" s="132"/>
      <c r="J15" s="198"/>
      <c r="K15" s="39" t="e">
        <f>VLOOKUP(J15,'Databáze letišť'!$A$1:$G$250,2,FALSE)</f>
        <v>#N/A</v>
      </c>
      <c r="L15" s="130" t="e">
        <f>VLOOKUP(J15,'Databáze letišť'!$A$1:$G$250,3,FALSE)</f>
        <v>#N/A</v>
      </c>
      <c r="M15" s="39" t="e">
        <f>VLOOKUP(J15,'Databáze letišť'!$A$1:$G$250,4,FALSE)</f>
        <v>#N/A</v>
      </c>
      <c r="N15" s="39" t="e">
        <f>VLOOKUP(J15,'Databáze letišť'!$A$1:$G$250,5,FALSE)</f>
        <v>#N/A</v>
      </c>
      <c r="O15" s="39" t="e">
        <f>VLOOKUP(J15,'Databáze letišť'!$A$1:$G$250,6,FALSE)</f>
        <v>#N/A</v>
      </c>
      <c r="P15" s="39" t="e">
        <f>VLOOKUP(J15,'Databáze letišť'!$A$1:$G$250,7,FALSE)</f>
        <v>#N/A</v>
      </c>
    </row>
    <row r="16" spans="1:17" x14ac:dyDescent="0.3">
      <c r="A16" s="176">
        <f t="shared" si="0"/>
        <v>0</v>
      </c>
      <c r="B16" s="171"/>
      <c r="C16" s="188"/>
      <c r="D16" s="172"/>
      <c r="E16" s="94"/>
      <c r="F16" s="138">
        <f t="shared" si="1"/>
        <v>0</v>
      </c>
      <c r="G16" s="36"/>
      <c r="H16" s="38"/>
      <c r="I16" s="132"/>
      <c r="J16" s="94"/>
      <c r="K16" s="36" t="e">
        <f>VLOOKUP(J16,'Databáze letišť'!$A$1:$G$250,2,FALSE)</f>
        <v>#N/A</v>
      </c>
      <c r="L16" s="128" t="e">
        <f>VLOOKUP(J16,'Databáze letišť'!$A$1:$G$250,3,FALSE)</f>
        <v>#N/A</v>
      </c>
      <c r="M16" s="36" t="e">
        <f>VLOOKUP(J16,'Databáze letišť'!$A$1:$G$250,4,FALSE)</f>
        <v>#N/A</v>
      </c>
      <c r="N16" s="36" t="e">
        <f>VLOOKUP(J16,'Databáze letišť'!$A$1:$G$250,5,FALSE)</f>
        <v>#N/A</v>
      </c>
      <c r="O16" s="36" t="e">
        <f>VLOOKUP(J16,'Databáze letišť'!$A$1:$G$250,6,FALSE)</f>
        <v>#N/A</v>
      </c>
      <c r="P16" s="36" t="e">
        <f>VLOOKUP(J16,'Databáze letišť'!$A$1:$G$250,7,FALSE)</f>
        <v>#N/A</v>
      </c>
    </row>
    <row r="17" spans="1:16" x14ac:dyDescent="0.3">
      <c r="A17" s="177">
        <f t="shared" si="0"/>
        <v>0</v>
      </c>
      <c r="B17" s="178"/>
      <c r="C17" s="187"/>
      <c r="D17" s="175"/>
      <c r="E17" s="98"/>
      <c r="F17" s="141">
        <f t="shared" si="1"/>
        <v>0</v>
      </c>
      <c r="G17" s="39"/>
      <c r="H17" s="41"/>
      <c r="I17" s="132"/>
      <c r="J17" s="198"/>
      <c r="K17" s="39" t="e">
        <f>VLOOKUP(J17,'Databáze letišť'!$A$1:$G$250,2,FALSE)</f>
        <v>#N/A</v>
      </c>
      <c r="L17" s="130" t="e">
        <f>VLOOKUP(J17,'Databáze letišť'!$A$1:$G$250,3,FALSE)</f>
        <v>#N/A</v>
      </c>
      <c r="M17" s="39" t="e">
        <f>VLOOKUP(J17,'Databáze letišť'!$A$1:$G$250,4,FALSE)</f>
        <v>#N/A</v>
      </c>
      <c r="N17" s="39" t="e">
        <f>VLOOKUP(J17,'Databáze letišť'!$A$1:$G$250,5,FALSE)</f>
        <v>#N/A</v>
      </c>
      <c r="O17" s="39" t="e">
        <f>VLOOKUP(J17,'Databáze letišť'!$A$1:$G$250,6,FALSE)</f>
        <v>#N/A</v>
      </c>
      <c r="P17" s="39" t="e">
        <f>VLOOKUP(J17,'Databáze letišť'!$A$1:$G$250,7,FALSE)</f>
        <v>#N/A</v>
      </c>
    </row>
    <row r="18" spans="1:16" x14ac:dyDescent="0.3">
      <c r="A18" s="179">
        <f t="shared" si="0"/>
        <v>0</v>
      </c>
      <c r="B18" s="180"/>
      <c r="C18" s="188"/>
      <c r="D18" s="172"/>
      <c r="E18" s="92"/>
      <c r="F18" s="138">
        <f t="shared" si="1"/>
        <v>0</v>
      </c>
      <c r="G18" s="35"/>
      <c r="H18" s="144"/>
      <c r="I18" s="129"/>
      <c r="J18" s="94"/>
      <c r="K18" s="36" t="e">
        <f>VLOOKUP(J18,'Databáze letišť'!$A$1:$G$250,2,FALSE)</f>
        <v>#N/A</v>
      </c>
      <c r="L18" s="128" t="e">
        <f>VLOOKUP(J18,'Databáze letišť'!$A$1:$G$250,3,FALSE)</f>
        <v>#N/A</v>
      </c>
      <c r="M18" s="36" t="e">
        <f>VLOOKUP(J18,'Databáze letišť'!$A$1:$G$250,4,FALSE)</f>
        <v>#N/A</v>
      </c>
      <c r="N18" s="36" t="e">
        <f>VLOOKUP(J18,'Databáze letišť'!$A$1:$G$250,5,FALSE)</f>
        <v>#N/A</v>
      </c>
      <c r="O18" s="36" t="e">
        <f>VLOOKUP(J18,'Databáze letišť'!$A$1:$G$250,6,FALSE)</f>
        <v>#N/A</v>
      </c>
      <c r="P18" s="36" t="e">
        <f>VLOOKUP(J18,'Databáze letišť'!$A$1:$G$250,7,FALSE)</f>
        <v>#N/A</v>
      </c>
    </row>
    <row r="19" spans="1:16" x14ac:dyDescent="0.3">
      <c r="A19" s="177">
        <f t="shared" si="0"/>
        <v>0</v>
      </c>
      <c r="B19" s="178"/>
      <c r="C19" s="187"/>
      <c r="D19" s="175"/>
      <c r="E19" s="98"/>
      <c r="F19" s="141">
        <f t="shared" si="1"/>
        <v>0</v>
      </c>
      <c r="G19" s="145"/>
      <c r="H19" s="146"/>
      <c r="I19" s="147"/>
      <c r="J19" s="198"/>
      <c r="K19" s="39" t="e">
        <f>VLOOKUP(J19,'Databáze letišť'!$A$1:$G$250,2,FALSE)</f>
        <v>#N/A</v>
      </c>
      <c r="L19" s="130" t="e">
        <f>VLOOKUP(J19,'Databáze letišť'!$A$1:$G$250,3,FALSE)</f>
        <v>#N/A</v>
      </c>
      <c r="M19" s="39" t="e">
        <f>VLOOKUP(J19,'Databáze letišť'!$A$1:$G$250,4,FALSE)</f>
        <v>#N/A</v>
      </c>
      <c r="N19" s="39" t="e">
        <f>VLOOKUP(J19,'Databáze letišť'!$A$1:$G$250,5,FALSE)</f>
        <v>#N/A</v>
      </c>
      <c r="O19" s="39" t="e">
        <f>VLOOKUP(J19,'Databáze letišť'!$A$1:$G$250,6,FALSE)</f>
        <v>#N/A</v>
      </c>
      <c r="P19" s="39" t="e">
        <f>VLOOKUP(J19,'Databáze letišť'!$A$1:$G$250,7,FALSE)</f>
        <v>#N/A</v>
      </c>
    </row>
    <row r="20" spans="1:16" x14ac:dyDescent="0.3">
      <c r="A20" s="179">
        <f t="shared" si="0"/>
        <v>0</v>
      </c>
      <c r="B20" s="180"/>
      <c r="C20" s="188"/>
      <c r="D20" s="172"/>
      <c r="E20" s="94"/>
      <c r="F20" s="138">
        <f t="shared" si="1"/>
        <v>0</v>
      </c>
      <c r="G20" s="148"/>
      <c r="H20" s="144"/>
      <c r="I20" s="129"/>
      <c r="J20" s="94"/>
      <c r="K20" s="36" t="e">
        <f>VLOOKUP(J20,'Databáze letišť'!$A$1:$G$250,2,FALSE)</f>
        <v>#N/A</v>
      </c>
      <c r="L20" s="128" t="e">
        <f>VLOOKUP(J20,'Databáze letišť'!$A$1:$G$250,3,FALSE)</f>
        <v>#N/A</v>
      </c>
      <c r="M20" s="36" t="e">
        <f>VLOOKUP(J20,'Databáze letišť'!$A$1:$G$250,4,FALSE)</f>
        <v>#N/A</v>
      </c>
      <c r="N20" s="36" t="e">
        <f>VLOOKUP(J20,'Databáze letišť'!$A$1:$G$250,5,FALSE)</f>
        <v>#N/A</v>
      </c>
      <c r="O20" s="36" t="e">
        <f>VLOOKUP(J20,'Databáze letišť'!$A$1:$G$250,6,FALSE)</f>
        <v>#N/A</v>
      </c>
      <c r="P20" s="36" t="e">
        <f>VLOOKUP(J20,'Databáze letišť'!$A$1:$G$250,7,FALSE)</f>
        <v>#N/A</v>
      </c>
    </row>
    <row r="21" spans="1:16" x14ac:dyDescent="0.3">
      <c r="A21" s="177">
        <f t="shared" si="0"/>
        <v>0</v>
      </c>
      <c r="B21" s="178"/>
      <c r="C21" s="187"/>
      <c r="D21" s="175"/>
      <c r="E21" s="98"/>
      <c r="F21" s="141">
        <f t="shared" si="1"/>
        <v>0</v>
      </c>
      <c r="G21" s="145"/>
      <c r="H21" s="149"/>
      <c r="I21" s="129"/>
      <c r="J21" s="198"/>
      <c r="K21" s="39" t="e">
        <f>VLOOKUP(J21,'Databáze letišť'!$A$1:$G$250,2,FALSE)</f>
        <v>#N/A</v>
      </c>
      <c r="L21" s="130" t="e">
        <f>VLOOKUP(J21,'Databáze letišť'!$A$1:$G$250,3,FALSE)</f>
        <v>#N/A</v>
      </c>
      <c r="M21" s="39" t="e">
        <f>VLOOKUP(J21,'Databáze letišť'!$A$1:$G$250,4,FALSE)</f>
        <v>#N/A</v>
      </c>
      <c r="N21" s="39" t="e">
        <f>VLOOKUP(J21,'Databáze letišť'!$A$1:$G$250,5,FALSE)</f>
        <v>#N/A</v>
      </c>
      <c r="O21" s="39" t="e">
        <f>VLOOKUP(J21,'Databáze letišť'!$A$1:$G$250,6,FALSE)</f>
        <v>#N/A</v>
      </c>
      <c r="P21" s="39" t="e">
        <f>VLOOKUP(J21,'Databáze letišť'!$A$1:$G$250,7,FALSE)</f>
        <v>#N/A</v>
      </c>
    </row>
    <row r="22" spans="1:16" x14ac:dyDescent="0.3">
      <c r="A22" s="179">
        <f t="shared" si="0"/>
        <v>0</v>
      </c>
      <c r="B22" s="180"/>
      <c r="C22" s="188"/>
      <c r="D22" s="172"/>
      <c r="E22" s="94"/>
      <c r="F22" s="138">
        <f t="shared" si="1"/>
        <v>0</v>
      </c>
      <c r="G22" s="148"/>
      <c r="H22" s="144"/>
      <c r="I22" s="129"/>
      <c r="J22" s="94"/>
      <c r="K22" s="36" t="e">
        <f>VLOOKUP(J22,'Databáze letišť'!$A$1:$G$250,2,FALSE)</f>
        <v>#N/A</v>
      </c>
      <c r="L22" s="128" t="e">
        <f>VLOOKUP(J22,'Databáze letišť'!$A$1:$G$250,3,FALSE)</f>
        <v>#N/A</v>
      </c>
      <c r="M22" s="36" t="e">
        <f>VLOOKUP(J22,'Databáze letišť'!$A$1:$G$250,4,FALSE)</f>
        <v>#N/A</v>
      </c>
      <c r="N22" s="36" t="e">
        <f>VLOOKUP(J22,'Databáze letišť'!$A$1:$G$250,5,FALSE)</f>
        <v>#N/A</v>
      </c>
      <c r="O22" s="36" t="e">
        <f>VLOOKUP(J22,'Databáze letišť'!$A$1:$G$250,6,FALSE)</f>
        <v>#N/A</v>
      </c>
      <c r="P22" s="36" t="e">
        <f>VLOOKUP(J22,'Databáze letišť'!$A$1:$G$250,7,FALSE)</f>
        <v>#N/A</v>
      </c>
    </row>
    <row r="23" spans="1:16" x14ac:dyDescent="0.3">
      <c r="A23" s="177">
        <f t="shared" si="0"/>
        <v>0</v>
      </c>
      <c r="B23" s="178"/>
      <c r="C23" s="187"/>
      <c r="D23" s="175"/>
      <c r="E23" s="98"/>
      <c r="F23" s="141">
        <f t="shared" si="1"/>
        <v>0</v>
      </c>
      <c r="G23" s="145"/>
      <c r="H23" s="149"/>
      <c r="I23" s="129"/>
      <c r="J23" s="198"/>
      <c r="K23" s="39" t="e">
        <f>VLOOKUP(J23,'Databáze letišť'!$A$1:$G$250,2,FALSE)</f>
        <v>#N/A</v>
      </c>
      <c r="L23" s="130" t="e">
        <f>VLOOKUP(J23,'Databáze letišť'!$A$1:$G$250,3,FALSE)</f>
        <v>#N/A</v>
      </c>
      <c r="M23" s="39" t="e">
        <f>VLOOKUP(J23,'Databáze letišť'!$A$1:$G$250,4,FALSE)</f>
        <v>#N/A</v>
      </c>
      <c r="N23" s="39" t="e">
        <f>VLOOKUP(J23,'Databáze letišť'!$A$1:$G$250,5,FALSE)</f>
        <v>#N/A</v>
      </c>
      <c r="O23" s="39" t="e">
        <f>VLOOKUP(J23,'Databáze letišť'!$A$1:$G$250,6,FALSE)</f>
        <v>#N/A</v>
      </c>
      <c r="P23" s="39" t="e">
        <f>VLOOKUP(J23,'Databáze letišť'!$A$1:$G$250,7,FALSE)</f>
        <v>#N/A</v>
      </c>
    </row>
    <row r="24" spans="1:16" x14ac:dyDescent="0.3">
      <c r="A24" s="179">
        <f t="shared" si="0"/>
        <v>0</v>
      </c>
      <c r="B24" s="180"/>
      <c r="C24" s="188"/>
      <c r="D24" s="172"/>
      <c r="E24" s="94"/>
      <c r="F24" s="138">
        <f t="shared" si="1"/>
        <v>0</v>
      </c>
      <c r="G24" s="148"/>
      <c r="H24" s="144"/>
      <c r="I24" s="129"/>
      <c r="J24" s="94"/>
      <c r="K24" s="36" t="e">
        <f>VLOOKUP(J24,'Databáze letišť'!$A$1:$G$250,2,FALSE)</f>
        <v>#N/A</v>
      </c>
      <c r="L24" s="128" t="e">
        <f>VLOOKUP(J24,'Databáze letišť'!$A$1:$G$250,3,FALSE)</f>
        <v>#N/A</v>
      </c>
      <c r="M24" s="36" t="e">
        <f>VLOOKUP(J24,'Databáze letišť'!$A$1:$G$250,4,FALSE)</f>
        <v>#N/A</v>
      </c>
      <c r="N24" s="36" t="e">
        <f>VLOOKUP(J24,'Databáze letišť'!$A$1:$G$250,5,FALSE)</f>
        <v>#N/A</v>
      </c>
      <c r="O24" s="36" t="e">
        <f>VLOOKUP(J24,'Databáze letišť'!$A$1:$G$250,6,FALSE)</f>
        <v>#N/A</v>
      </c>
      <c r="P24" s="36" t="e">
        <f>VLOOKUP(J24,'Databáze letišť'!$A$1:$G$250,7,FALSE)</f>
        <v>#N/A</v>
      </c>
    </row>
    <row r="25" spans="1:16" x14ac:dyDescent="0.3">
      <c r="A25" s="177">
        <f t="shared" si="0"/>
        <v>0</v>
      </c>
      <c r="B25" s="178"/>
      <c r="C25" s="187"/>
      <c r="D25" s="175"/>
      <c r="E25" s="98"/>
      <c r="F25" s="141">
        <f t="shared" si="1"/>
        <v>0</v>
      </c>
      <c r="G25" s="145"/>
      <c r="H25" s="149"/>
      <c r="I25" s="129"/>
      <c r="J25" s="198"/>
      <c r="K25" s="39" t="e">
        <f>VLOOKUP(J25,'Databáze letišť'!$A$1:$G$250,2,FALSE)</f>
        <v>#N/A</v>
      </c>
      <c r="L25" s="130" t="e">
        <f>VLOOKUP(J25,'Databáze letišť'!$A$1:$G$250,3,FALSE)</f>
        <v>#N/A</v>
      </c>
      <c r="M25" s="39" t="e">
        <f>VLOOKUP(J25,'Databáze letišť'!$A$1:$G$250,4,FALSE)</f>
        <v>#N/A</v>
      </c>
      <c r="N25" s="39" t="e">
        <f>VLOOKUP(J25,'Databáze letišť'!$A$1:$G$250,5,FALSE)</f>
        <v>#N/A</v>
      </c>
      <c r="O25" s="39" t="e">
        <f>VLOOKUP(J25,'Databáze letišť'!$A$1:$G$250,6,FALSE)</f>
        <v>#N/A</v>
      </c>
      <c r="P25" s="39" t="e">
        <f>VLOOKUP(J25,'Databáze letišť'!$A$1:$G$250,7,FALSE)</f>
        <v>#N/A</v>
      </c>
    </row>
    <row r="26" spans="1:16" x14ac:dyDescent="0.3">
      <c r="A26" s="179">
        <f t="shared" si="0"/>
        <v>0</v>
      </c>
      <c r="B26" s="180"/>
      <c r="C26" s="188"/>
      <c r="D26" s="172"/>
      <c r="E26" s="94"/>
      <c r="F26" s="138">
        <f t="shared" si="1"/>
        <v>0</v>
      </c>
      <c r="G26" s="148"/>
      <c r="H26" s="144"/>
      <c r="I26" s="129"/>
      <c r="J26" s="94"/>
      <c r="K26" s="36" t="e">
        <f>VLOOKUP(J26,'Databáze letišť'!$A$1:$G$250,2,FALSE)</f>
        <v>#N/A</v>
      </c>
      <c r="L26" s="128" t="e">
        <f>VLOOKUP(J26,'Databáze letišť'!$A$1:$G$250,3,FALSE)</f>
        <v>#N/A</v>
      </c>
      <c r="M26" s="36" t="e">
        <f>VLOOKUP(J26,'Databáze letišť'!$A$1:$G$250,4,FALSE)</f>
        <v>#N/A</v>
      </c>
      <c r="N26" s="36" t="e">
        <f>VLOOKUP(J26,'Databáze letišť'!$A$1:$G$250,5,FALSE)</f>
        <v>#N/A</v>
      </c>
      <c r="O26" s="36" t="e">
        <f>VLOOKUP(J26,'Databáze letišť'!$A$1:$G$250,6,FALSE)</f>
        <v>#N/A</v>
      </c>
      <c r="P26" s="36" t="e">
        <f>VLOOKUP(J26,'Databáze letišť'!$A$1:$G$250,7,FALSE)</f>
        <v>#N/A</v>
      </c>
    </row>
    <row r="27" spans="1:16" x14ac:dyDescent="0.3">
      <c r="A27" s="177">
        <f t="shared" si="0"/>
        <v>0</v>
      </c>
      <c r="B27" s="181"/>
      <c r="C27" s="227"/>
      <c r="D27" s="183"/>
      <c r="E27" s="98"/>
      <c r="F27" s="141">
        <f t="shared" si="1"/>
        <v>0</v>
      </c>
      <c r="G27" s="145"/>
      <c r="H27" s="149"/>
      <c r="I27" s="129"/>
      <c r="J27" s="198"/>
      <c r="K27" s="39" t="e">
        <f>VLOOKUP(J27,'Databáze letišť'!$A$1:$G$250,2,FALSE)</f>
        <v>#N/A</v>
      </c>
      <c r="L27" s="130" t="e">
        <f>VLOOKUP(J27,'Databáze letišť'!$A$1:$G$250,3,FALSE)</f>
        <v>#N/A</v>
      </c>
      <c r="M27" s="39" t="e">
        <f>VLOOKUP(J27,'Databáze letišť'!$A$1:$G$250,4,FALSE)</f>
        <v>#N/A</v>
      </c>
      <c r="N27" s="39" t="e">
        <f>VLOOKUP(J27,'Databáze letišť'!$A$1:$G$250,5,FALSE)</f>
        <v>#N/A</v>
      </c>
      <c r="O27" s="39" t="e">
        <f>VLOOKUP(J27,'Databáze letišť'!$A$1:$G$250,6,FALSE)</f>
        <v>#N/A</v>
      </c>
      <c r="P27" s="39" t="e">
        <f>VLOOKUP(J27,'Databáze letišť'!$A$1:$G$250,7,FALSE)</f>
        <v>#N/A</v>
      </c>
    </row>
    <row r="28" spans="1:16" x14ac:dyDescent="0.3">
      <c r="A28" s="179">
        <f t="shared" si="0"/>
        <v>0</v>
      </c>
      <c r="B28" s="180"/>
      <c r="C28" s="228"/>
      <c r="D28" s="185"/>
      <c r="E28" s="94"/>
      <c r="F28" s="138">
        <f t="shared" si="1"/>
        <v>0</v>
      </c>
      <c r="G28" s="148"/>
      <c r="H28" s="144"/>
      <c r="I28" s="129"/>
      <c r="J28" s="94"/>
      <c r="K28" s="36" t="e">
        <f>VLOOKUP(J28,'Databáze letišť'!$A$1:$G$250,2,FALSE)</f>
        <v>#N/A</v>
      </c>
      <c r="L28" s="128" t="e">
        <f>VLOOKUP(J28,'Databáze letišť'!$A$1:$G$250,3,FALSE)</f>
        <v>#N/A</v>
      </c>
      <c r="M28" s="36" t="e">
        <f>VLOOKUP(J28,'Databáze letišť'!$A$1:$G$250,4,FALSE)</f>
        <v>#N/A</v>
      </c>
      <c r="N28" s="36" t="e">
        <f>VLOOKUP(J28,'Databáze letišť'!$A$1:$G$250,5,FALSE)</f>
        <v>#N/A</v>
      </c>
      <c r="O28" s="36" t="e">
        <f>VLOOKUP(J28,'Databáze letišť'!$A$1:$G$250,6,FALSE)</f>
        <v>#N/A</v>
      </c>
      <c r="P28" s="36" t="e">
        <f>VLOOKUP(J28,'Databáze letišť'!$A$1:$G$250,7,FALSE)</f>
        <v>#N/A</v>
      </c>
    </row>
    <row r="29" spans="1:16" x14ac:dyDescent="0.3">
      <c r="A29" s="205" t="s">
        <v>432</v>
      </c>
      <c r="B29" s="206"/>
      <c r="C29" s="207"/>
      <c r="D29" s="208"/>
      <c r="E29" s="209"/>
      <c r="F29" s="210"/>
      <c r="G29" s="211"/>
      <c r="H29" s="212"/>
      <c r="I29" s="152"/>
      <c r="J29" s="198"/>
      <c r="K29" s="39" t="e">
        <f>VLOOKUP(J29,'Databáze letišť'!$A$1:$G$250,2,FALSE)</f>
        <v>#N/A</v>
      </c>
      <c r="L29" s="130" t="e">
        <f>VLOOKUP(J29,'Databáze letišť'!$A$1:$G$250,3,FALSE)</f>
        <v>#N/A</v>
      </c>
      <c r="M29" s="39" t="e">
        <f>VLOOKUP(J29,'Databáze letišť'!$A$1:$G$250,4,FALSE)</f>
        <v>#N/A</v>
      </c>
      <c r="N29" s="39" t="e">
        <f>VLOOKUP(J29,'Databáze letišť'!$A$1:$G$250,5,FALSE)</f>
        <v>#N/A</v>
      </c>
      <c r="O29" s="39" t="e">
        <f>VLOOKUP(J29,'Databáze letišť'!$A$1:$G$250,6,FALSE)</f>
        <v>#N/A</v>
      </c>
      <c r="P29" s="39" t="e">
        <f>VLOOKUP(J29,'Databáze letišť'!$A$1:$G$250,7,FALSE)</f>
        <v>#N/A</v>
      </c>
    </row>
    <row r="30" spans="1:16" x14ac:dyDescent="0.3">
      <c r="A30" s="205" t="s">
        <v>430</v>
      </c>
      <c r="B30" s="206"/>
      <c r="C30" s="207"/>
      <c r="D30" s="208"/>
      <c r="E30" s="209"/>
      <c r="F30" s="213"/>
      <c r="G30" s="211"/>
      <c r="H30" s="214"/>
      <c r="I30" s="129"/>
      <c r="J30" s="94"/>
      <c r="K30" s="36" t="e">
        <f>VLOOKUP(J30,'Databáze letišť'!$A$1:$G$250,2,FALSE)</f>
        <v>#N/A</v>
      </c>
      <c r="L30" s="128" t="e">
        <f>VLOOKUP(J30,'Databáze letišť'!$A$1:$G$250,3,FALSE)</f>
        <v>#N/A</v>
      </c>
      <c r="M30" s="36" t="e">
        <f>VLOOKUP(J30,'Databáze letišť'!$A$1:$G$250,4,FALSE)</f>
        <v>#N/A</v>
      </c>
      <c r="N30" s="36" t="e">
        <f>VLOOKUP(J30,'Databáze letišť'!$A$1:$G$250,5,FALSE)</f>
        <v>#N/A</v>
      </c>
      <c r="O30" s="36" t="e">
        <f>VLOOKUP(J30,'Databáze letišť'!$A$1:$G$250,6,FALSE)</f>
        <v>#N/A</v>
      </c>
      <c r="P30" s="36" t="e">
        <f>VLOOKUP(J30,'Databáze letišť'!$A$1:$G$250,7,FALSE)</f>
        <v>#N/A</v>
      </c>
    </row>
    <row r="31" spans="1:16" x14ac:dyDescent="0.3">
      <c r="A31" s="205" t="s">
        <v>26</v>
      </c>
      <c r="B31" s="206"/>
      <c r="C31" s="207"/>
      <c r="D31" s="208"/>
      <c r="E31" s="209"/>
      <c r="F31" s="210"/>
      <c r="G31" s="211"/>
      <c r="H31" s="214"/>
      <c r="I31" s="129"/>
      <c r="J31" s="198"/>
      <c r="K31" s="39" t="e">
        <f>VLOOKUP(J31,'Databáze letišť'!$A$1:$G$250,2,FALSE)</f>
        <v>#N/A</v>
      </c>
      <c r="L31" s="130" t="e">
        <f>VLOOKUP(J31,'Databáze letišť'!$A$1:$G$250,3,FALSE)</f>
        <v>#N/A</v>
      </c>
      <c r="M31" s="39" t="e">
        <f>VLOOKUP(J31,'Databáze letišť'!$A$1:$G$250,4,FALSE)</f>
        <v>#N/A</v>
      </c>
      <c r="N31" s="39" t="e">
        <f>VLOOKUP(J31,'Databáze letišť'!$A$1:$G$250,5,FALSE)</f>
        <v>#N/A</v>
      </c>
      <c r="O31" s="39" t="e">
        <f>VLOOKUP(J31,'Databáze letišť'!$A$1:$G$250,6,FALSE)</f>
        <v>#N/A</v>
      </c>
      <c r="P31" s="39" t="e">
        <f>VLOOKUP(J31,'Databáze letišť'!$A$1:$G$250,7,FALSE)</f>
        <v>#N/A</v>
      </c>
    </row>
    <row r="32" spans="1:16" x14ac:dyDescent="0.3">
      <c r="A32" s="205" t="s">
        <v>431</v>
      </c>
      <c r="B32" s="206"/>
      <c r="C32" s="207"/>
      <c r="D32" s="208"/>
      <c r="E32" s="211"/>
      <c r="F32" s="213"/>
      <c r="G32" s="215"/>
      <c r="H32" s="214"/>
      <c r="I32" s="129"/>
      <c r="J32" s="94"/>
      <c r="K32" s="36" t="e">
        <f>VLOOKUP(J32,'Databáze letišť'!$A$1:$G$250,2,FALSE)</f>
        <v>#N/A</v>
      </c>
      <c r="L32" s="128" t="e">
        <f>VLOOKUP(J32,'Databáze letišť'!$A$1:$G$250,3,FALSE)</f>
        <v>#N/A</v>
      </c>
      <c r="M32" s="36" t="e">
        <f>VLOOKUP(J32,'Databáze letišť'!$A$1:$G$250,4,FALSE)</f>
        <v>#N/A</v>
      </c>
      <c r="N32" s="36" t="e">
        <f>VLOOKUP(J32,'Databáze letišť'!$A$1:$G$250,5,FALSE)</f>
        <v>#N/A</v>
      </c>
      <c r="O32" s="36" t="e">
        <f>VLOOKUP(J32,'Databáze letišť'!$A$1:$G$250,6,FALSE)</f>
        <v>#N/A</v>
      </c>
      <c r="P32" s="36" t="e">
        <f>VLOOKUP(J32,'Databáze letišť'!$A$1:$G$250,7,FALSE)</f>
        <v>#N/A</v>
      </c>
    </row>
    <row r="33" spans="1:16" ht="15" thickBot="1" x14ac:dyDescent="0.35">
      <c r="A33" s="216" t="s">
        <v>429</v>
      </c>
      <c r="B33" s="217"/>
      <c r="C33" s="218"/>
      <c r="D33" s="219"/>
      <c r="E33" s="220"/>
      <c r="F33" s="221"/>
      <c r="G33" s="220"/>
      <c r="H33" s="222"/>
      <c r="I33" s="129"/>
      <c r="J33" s="198"/>
      <c r="K33" s="39" t="e">
        <f>VLOOKUP(J33,'Databáze letišť'!$A$1:$G$250,2,FALSE)</f>
        <v>#N/A</v>
      </c>
      <c r="L33" s="130" t="e">
        <f>VLOOKUP(J33,'Databáze letišť'!$A$1:$G$250,3,FALSE)</f>
        <v>#N/A</v>
      </c>
      <c r="M33" s="39" t="e">
        <f>VLOOKUP(J33,'Databáze letišť'!$A$1:$G$250,4,FALSE)</f>
        <v>#N/A</v>
      </c>
      <c r="N33" s="39" t="e">
        <f>VLOOKUP(J33,'Databáze letišť'!$A$1:$G$250,5,FALSE)</f>
        <v>#N/A</v>
      </c>
      <c r="O33" s="39" t="e">
        <f>VLOOKUP(J33,'Databáze letišť'!$A$1:$G$250,6,FALSE)</f>
        <v>#N/A</v>
      </c>
      <c r="P33" s="39" t="e">
        <f>VLOOKUP(J33,'Databáze letišť'!$A$1:$G$250,7,FALSE)</f>
        <v>#N/A</v>
      </c>
    </row>
    <row r="34" spans="1:16" ht="15" thickBot="1" x14ac:dyDescent="0.35">
      <c r="A34" s="200" t="s">
        <v>33</v>
      </c>
      <c r="B34" s="201"/>
      <c r="C34" s="202"/>
      <c r="D34" s="203">
        <v>136.17500000000001</v>
      </c>
      <c r="E34" s="157" t="s">
        <v>31</v>
      </c>
      <c r="F34" s="158"/>
      <c r="G34" s="159" t="s">
        <v>10</v>
      </c>
      <c r="H34" s="160">
        <f>SUM(D7:D28)</f>
        <v>0</v>
      </c>
      <c r="I34" s="161"/>
      <c r="J34" s="94"/>
      <c r="K34" s="36" t="e">
        <f>VLOOKUP(J34,'Databáze letišť'!$A$1:$G$250,2,FALSE)</f>
        <v>#N/A</v>
      </c>
      <c r="L34" s="128" t="e">
        <f>VLOOKUP(J34,'Databáze letišť'!$A$1:$G$250,3,FALSE)</f>
        <v>#N/A</v>
      </c>
      <c r="M34" s="36" t="e">
        <f>VLOOKUP(J34,'Databáze letišť'!$A$1:$G$250,4,FALSE)</f>
        <v>#N/A</v>
      </c>
      <c r="N34" s="36" t="e">
        <f>VLOOKUP(J34,'Databáze letišť'!$A$1:$G$250,5,FALSE)</f>
        <v>#N/A</v>
      </c>
      <c r="O34" s="36" t="e">
        <f>VLOOKUP(J34,'Databáze letišť'!$A$1:$G$250,6,FALSE)</f>
        <v>#N/A</v>
      </c>
      <c r="P34" s="36" t="e">
        <f>VLOOKUP(J34,'Databáze letišť'!$A$1:$G$250,7,FALSE)</f>
        <v>#N/A</v>
      </c>
    </row>
    <row r="35" spans="1:16" ht="15" thickBot="1" x14ac:dyDescent="0.35">
      <c r="A35" s="79" t="s">
        <v>34</v>
      </c>
      <c r="B35" s="80"/>
      <c r="C35" s="81"/>
      <c r="D35" s="82" t="s">
        <v>35</v>
      </c>
      <c r="E35" s="75" t="s">
        <v>28</v>
      </c>
      <c r="F35" s="76"/>
      <c r="G35" s="77" t="s">
        <v>12</v>
      </c>
      <c r="H35" s="78">
        <f>SUM(F7:F28)</f>
        <v>0</v>
      </c>
      <c r="I35" s="132"/>
      <c r="J35" s="198"/>
      <c r="K35" s="39" t="e">
        <f>VLOOKUP(J35,'Databáze letišť'!$A$1:$G$250,2,FALSE)</f>
        <v>#N/A</v>
      </c>
      <c r="L35" s="130" t="e">
        <f>VLOOKUP(J35,'Databáze letišť'!$A$1:$G$250,3,FALSE)</f>
        <v>#N/A</v>
      </c>
      <c r="M35" s="39" t="e">
        <f>VLOOKUP(J35,'Databáze letišť'!$A$1:$G$250,4,FALSE)</f>
        <v>#N/A</v>
      </c>
      <c r="N35" s="39" t="e">
        <f>VLOOKUP(J35,'Databáze letišť'!$A$1:$G$250,5,FALSE)</f>
        <v>#N/A</v>
      </c>
      <c r="O35" s="39" t="e">
        <f>VLOOKUP(J35,'Databáze letišť'!$A$1:$G$250,6,FALSE)</f>
        <v>#N/A</v>
      </c>
      <c r="P35" s="39" t="e">
        <f>VLOOKUP(J35,'Databáze letišť'!$A$1:$G$250,7,FALSE)</f>
        <v>#N/A</v>
      </c>
    </row>
    <row r="36" spans="1:16" ht="15" thickBot="1" x14ac:dyDescent="0.35">
      <c r="A36" s="83" t="s">
        <v>43</v>
      </c>
      <c r="B36" s="84"/>
      <c r="C36" s="85"/>
      <c r="D36" s="204"/>
      <c r="E36" s="75" t="s">
        <v>32</v>
      </c>
      <c r="F36" s="76"/>
      <c r="G36" s="77" t="s">
        <v>30</v>
      </c>
      <c r="H36" s="86">
        <f>(H3/60)*H35</f>
        <v>0</v>
      </c>
      <c r="I36" s="161"/>
      <c r="J36" s="94"/>
      <c r="K36" s="36" t="e">
        <f>VLOOKUP(J36,'Databáze letišť'!$A$1:$G$250,2,FALSE)</f>
        <v>#N/A</v>
      </c>
      <c r="L36" s="128" t="e">
        <f>VLOOKUP(J36,'Databáze letišť'!$A$1:$G$250,3,FALSE)</f>
        <v>#N/A</v>
      </c>
      <c r="M36" s="36" t="e">
        <f>VLOOKUP(J36,'Databáze letišť'!$A$1:$G$250,4,FALSE)</f>
        <v>#N/A</v>
      </c>
      <c r="N36" s="36" t="e">
        <f>VLOOKUP(J36,'Databáze letišť'!$A$1:$G$250,5,FALSE)</f>
        <v>#N/A</v>
      </c>
      <c r="O36" s="36" t="e">
        <f>VLOOKUP(J36,'Databáze letišť'!$A$1:$G$250,6,FALSE)</f>
        <v>#N/A</v>
      </c>
      <c r="P36" s="36" t="e">
        <f>VLOOKUP(J36,'Databáze letišť'!$A$1:$G$250,7,FALSE)</f>
        <v>#N/A</v>
      </c>
    </row>
    <row r="37" spans="1:16" x14ac:dyDescent="0.3">
      <c r="J37" s="162"/>
      <c r="K37" s="163"/>
      <c r="L37" s="127"/>
      <c r="M37" s="127"/>
      <c r="N37" s="127"/>
      <c r="O37" s="127"/>
      <c r="P37" s="127"/>
    </row>
  </sheetData>
  <sheetProtection algorithmName="SHA-512" hashValue="cJtSEl0W1l8DGrmRn6jsZXaxoKzcza+ujoSus56Xnl+wlWB122EJdI6tkzAKiiVHtidKYVCu52MThzqNY3xdow==" saltValue="rY8xQbdO9v2IbeX1yRWf4w==" spinCount="100000" sheet="1" objects="1" scenarios="1" selectLockedCells="1"/>
  <customSheetViews>
    <customSheetView guid="{B44E7861-8D9F-404D-9033-290428AA5D96}" fitToPage="1">
      <selection activeCell="C31" sqref="C31"/>
      <pageMargins left="0.23622047244094491" right="0.23622047244094491" top="0.39370078740157483" bottom="0.39370078740157483" header="0.31496062992125984" footer="0.31496062992125984"/>
      <pageSetup paperSize="11" scale="69" orientation="landscape" horizontalDpi="300" verticalDpi="300" r:id="rId1"/>
    </customSheetView>
    <customSheetView guid="{B565ED29-3D41-40DD-A145-79FB2B17E775}" fitToPage="1">
      <selection activeCell="C31" sqref="C31"/>
      <pageMargins left="0.23622047244094491" right="0.23622047244094491" top="0.39370078740157483" bottom="0.39370078740157483" header="0.31496062992125984" footer="0.31496062992125984"/>
      <pageSetup paperSize="11" scale="69" orientation="landscape" horizontalDpi="300" verticalDpi="300" r:id="rId2"/>
    </customSheetView>
    <customSheetView guid="{EA88F487-B9FE-49A7-BCC6-B74728D46408}" fitToPage="1">
      <selection activeCell="C31" sqref="C31"/>
      <pageMargins left="0.23622047244094491" right="0.23622047244094491" top="0.39370078740157483" bottom="0.39370078740157483" header="0.31496062992125984" footer="0.31496062992125984"/>
      <pageSetup paperSize="11" scale="69" orientation="landscape" horizontalDpi="300" verticalDpi="300" r:id="rId3"/>
    </customSheetView>
  </customSheetViews>
  <mergeCells count="11">
    <mergeCell ref="A35:C35"/>
    <mergeCell ref="E35:F35"/>
    <mergeCell ref="A36:C36"/>
    <mergeCell ref="E36:F36"/>
    <mergeCell ref="A1:H1"/>
    <mergeCell ref="C2:E2"/>
    <mergeCell ref="C3:E3"/>
    <mergeCell ref="C4:E4"/>
    <mergeCell ref="A5:B5"/>
    <mergeCell ref="A34:C34"/>
    <mergeCell ref="E34:F34"/>
  </mergeCells>
  <conditionalFormatting sqref="K2:P2 K4:P4 K6:P6 K8:P8 K10:P10 K12:P12 K14:P14 K16:P16 K18:P18 K20:P20 K22:P22 K24:P24 K26:P26 K28:P28 K30:P30 K32:P32 K34:P34 K36:P36">
    <cfRule type="containsErrors" dxfId="18" priority="9">
      <formula>ISERROR(K2)</formula>
    </cfRule>
  </conditionalFormatting>
  <conditionalFormatting sqref="K24:P24 K26:P26 K28:P28 K30:P30 K32:P32 K34:P34 K36:P36">
    <cfRule type="containsErrors" dxfId="17" priority="8">
      <formula>ISERROR(K24)</formula>
    </cfRule>
  </conditionalFormatting>
  <conditionalFormatting sqref="K3:P3 K5:P5 K7:P7 K9:P9 K11:P11 K13:P13 K15:P15 K17:P17 K19:P19 K21:P21 K23:P23 K25:P25 K27:P27 K29:P29 K31:P31 K33:P33 K35:P35">
    <cfRule type="containsErrors" dxfId="16" priority="7">
      <formula>ISERROR(K3)</formula>
    </cfRule>
  </conditionalFormatting>
  <conditionalFormatting sqref="K25:P25 K27:P27 K29:P29 K31:P31 K33:P33 K35:P35">
    <cfRule type="containsErrors" dxfId="15" priority="6">
      <formula>ISERROR(K25)</formula>
    </cfRule>
  </conditionalFormatting>
  <conditionalFormatting sqref="F7:F33">
    <cfRule type="cellIs" dxfId="14" priority="5" operator="notEqual">
      <formula>0</formula>
    </cfRule>
  </conditionalFormatting>
  <conditionalFormatting sqref="A9 A11 A13 A15 A17 A19 A21 A23 A25 A27 A29 A31 A33">
    <cfRule type="cellIs" dxfId="13" priority="4" operator="equal">
      <formula>0</formula>
    </cfRule>
  </conditionalFormatting>
  <conditionalFormatting sqref="A32 A30 A28 A26 A24 A22 A20 A18 A16 A14 A12 A10 A8">
    <cfRule type="cellIs" dxfId="12" priority="3" operator="equal">
      <formula>0</formula>
    </cfRule>
  </conditionalFormatting>
  <conditionalFormatting sqref="K2:P2 K4:P4 K6:P6 K8:P8 K10:P10 K12:P12 K14:P14 K16:P16 K18:P18 K20:P20 K22:P22 K24:P24 K26:P26 K28:P28 K30:P30 K32:P32 K34:P34 K36:P36">
    <cfRule type="containsErrors" dxfId="11" priority="2">
      <formula>ISERROR(K2)</formula>
    </cfRule>
  </conditionalFormatting>
  <conditionalFormatting sqref="K3:P3 K5:P5 K7:P7 K9:P9 K11:P11 K13:P13 K15:P15 K17:P17 K19:P19 K21:P21 K23:P23 K25:P25 K27:P27 K29:P29 K31:P31 K33:P33 K35:P35">
    <cfRule type="containsErrors" dxfId="10" priority="1">
      <formula>ISERROR(K3)</formula>
    </cfRule>
  </conditionalFormatting>
  <pageMargins left="0.23622047244094491" right="0.23622047244094491" top="0.39370078740157483" bottom="0.39370078740157483" header="0.31496062992125984" footer="0.31496062992125984"/>
  <pageSetup paperSize="11" scale="69" orientation="landscape" horizontalDpi="300" verticalDpi="300" r:id="rId4"/>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37"/>
  <sheetViews>
    <sheetView topLeftCell="A2" zoomScaleNormal="100" workbookViewId="0">
      <selection activeCell="A7" sqref="A7"/>
    </sheetView>
  </sheetViews>
  <sheetFormatPr defaultRowHeight="14.4" x14ac:dyDescent="0.3"/>
  <cols>
    <col min="1" max="1" width="9" style="9" customWidth="1"/>
    <col min="2" max="2" width="9.109375" style="9" customWidth="1"/>
    <col min="3" max="3" width="11.5546875" style="9" customWidth="1"/>
    <col min="4" max="4" width="10" style="9" customWidth="1"/>
    <col min="5" max="5" width="6.109375" style="9" customWidth="1"/>
    <col min="6" max="6" width="5.33203125" style="9" customWidth="1"/>
    <col min="7" max="7" width="7" style="9" customWidth="1"/>
    <col min="8" max="8" width="9" style="9" customWidth="1"/>
    <col min="9" max="9" width="1.109375" style="9" customWidth="1"/>
    <col min="10" max="10" width="8.109375" style="127" customWidth="1"/>
    <col min="11" max="11" width="19.33203125" style="127" customWidth="1"/>
    <col min="12" max="12" width="10" style="9" customWidth="1"/>
    <col min="13" max="13" width="6.109375" style="9" customWidth="1"/>
    <col min="14" max="14" width="5.33203125" style="9" customWidth="1"/>
    <col min="15" max="16" width="8.33203125" style="9" customWidth="1"/>
    <col min="17" max="16384" width="8.88671875" style="9"/>
  </cols>
  <sheetData>
    <row r="1" spans="1:17" ht="29.4" thickBot="1" x14ac:dyDescent="0.35">
      <c r="A1" s="6" t="s">
        <v>27</v>
      </c>
      <c r="B1" s="7"/>
      <c r="C1" s="7"/>
      <c r="D1" s="7"/>
      <c r="E1" s="7"/>
      <c r="F1" s="7"/>
      <c r="G1" s="7"/>
      <c r="H1" s="8"/>
      <c r="J1" s="125" t="s">
        <v>230</v>
      </c>
      <c r="K1" s="126" t="s">
        <v>20</v>
      </c>
      <c r="L1" s="126" t="s">
        <v>23</v>
      </c>
      <c r="M1" s="126" t="s">
        <v>25</v>
      </c>
      <c r="N1" s="126" t="s">
        <v>24</v>
      </c>
      <c r="O1" s="126" t="s">
        <v>26</v>
      </c>
      <c r="P1" s="126" t="s">
        <v>253</v>
      </c>
    </row>
    <row r="2" spans="1:17" ht="15" customHeight="1" x14ac:dyDescent="0.3">
      <c r="A2" s="10" t="s">
        <v>256</v>
      </c>
      <c r="B2" s="108"/>
      <c r="C2" s="11" t="s">
        <v>254</v>
      </c>
      <c r="D2" s="12"/>
      <c r="E2" s="13"/>
      <c r="F2" s="14" t="s">
        <v>15</v>
      </c>
      <c r="G2" s="10"/>
      <c r="H2" s="110" t="s">
        <v>427</v>
      </c>
      <c r="I2" s="127"/>
      <c r="J2" s="94" t="s">
        <v>257</v>
      </c>
      <c r="K2" s="36" t="str">
        <f>VLOOKUP(J2,'Databáze letišť'!$A$1:$G$250,2,FALSE)</f>
        <v>Král info</v>
      </c>
      <c r="L2" s="36">
        <f>VLOOKUP(J2,'Databáze letišť'!$A$1:$G$250,3,FALSE)</f>
        <v>122.005</v>
      </c>
      <c r="M2" s="36">
        <f>VLOOKUP(J2,'Databáze letišť'!$A$1:$G$250,4,FALSE)</f>
        <v>800</v>
      </c>
      <c r="N2" s="36">
        <f>VLOOKUP(J2,'Databáze letišť'!$A$1:$G$250,5,FALSE)</f>
        <v>1800</v>
      </c>
      <c r="O2" s="36" t="str">
        <f>VLOOKUP(J2,'Databáze letišť'!$A$1:$G$250,6,FALSE)</f>
        <v>15/33</v>
      </c>
      <c r="P2" s="36" t="str">
        <f>VLOOKUP(J2,'Databáze letišť'!$A$1:$G$250,7,FALSE)</f>
        <v>--</v>
      </c>
    </row>
    <row r="3" spans="1:17" ht="15" customHeight="1" x14ac:dyDescent="0.3">
      <c r="A3" s="15" t="s">
        <v>0</v>
      </c>
      <c r="B3" s="109" t="s">
        <v>428</v>
      </c>
      <c r="C3" s="223" t="s">
        <v>255</v>
      </c>
      <c r="D3" s="224"/>
      <c r="E3" s="225"/>
      <c r="F3" s="16" t="s">
        <v>16</v>
      </c>
      <c r="G3" s="17"/>
      <c r="H3" s="229" t="s">
        <v>21</v>
      </c>
      <c r="I3" s="129"/>
      <c r="J3" s="198" t="s">
        <v>268</v>
      </c>
      <c r="K3" s="39" t="str">
        <f>VLOOKUP(J3,'Databáze letišť'!$A$1:$G$250,2,FALSE)</f>
        <v>Broumov radio</v>
      </c>
      <c r="L3" s="39">
        <f>VLOOKUP(J3,'Databáze letišť'!$A$1:$G$250,3,FALSE)</f>
        <v>123.49</v>
      </c>
      <c r="M3" s="39">
        <f>VLOOKUP(J3,'Databáze letišť'!$A$1:$G$250,4,FALSE)</f>
        <v>1342</v>
      </c>
      <c r="N3" s="39">
        <f>VLOOKUP(J3,'Databáze letišť'!$A$1:$G$250,5,FALSE)</f>
        <v>2330</v>
      </c>
      <c r="O3" s="39" t="str">
        <f>VLOOKUP(J3,'Databáze letišť'!$A$1:$G$250,6,FALSE)</f>
        <v>14/32</v>
      </c>
      <c r="P3" s="39" t="str">
        <f>VLOOKUP(J3,'Databáze letišť'!$A$1:$G$250,7,FALSE)</f>
        <v>--</v>
      </c>
    </row>
    <row r="4" spans="1:17" ht="15.75" customHeight="1" thickBot="1" x14ac:dyDescent="0.35">
      <c r="A4" s="18" t="s">
        <v>1</v>
      </c>
      <c r="B4" s="124">
        <v>150</v>
      </c>
      <c r="C4" s="164"/>
      <c r="D4" s="165"/>
      <c r="E4" s="166"/>
      <c r="F4" s="22" t="s">
        <v>17</v>
      </c>
      <c r="G4" s="22"/>
      <c r="H4" s="229" t="s">
        <v>22</v>
      </c>
      <c r="I4" s="129"/>
      <c r="J4" s="199" t="s">
        <v>285</v>
      </c>
      <c r="K4" s="36" t="str">
        <f>VLOOKUP(J4,'Databáze letišť'!$A$1:$G$250,2,FALSE)</f>
        <v>Dvůr radio</v>
      </c>
      <c r="L4" s="36">
        <f>VLOOKUP(J4,'Databáze letišť'!$A$1:$G$250,3,FALSE)</f>
        <v>119.61</v>
      </c>
      <c r="M4" s="36">
        <f>VLOOKUP(J4,'Databáze letišť'!$A$1:$G$250,4,FALSE)</f>
        <v>925</v>
      </c>
      <c r="N4" s="36">
        <f>VLOOKUP(J4,'Databáze letišť'!$A$1:$G$250,5,FALSE)</f>
        <v>2000</v>
      </c>
      <c r="O4" s="36" t="str">
        <f>VLOOKUP(J4,'Databáze letišť'!$A$1:$G$250,6,FALSE)</f>
        <v>10/28</v>
      </c>
      <c r="P4" s="36" t="str">
        <f>VLOOKUP(J4,'Databáze letišť'!$A$1:$G$250,7,FALSE)</f>
        <v>--</v>
      </c>
    </row>
    <row r="5" spans="1:17" x14ac:dyDescent="0.3">
      <c r="A5" s="23" t="s">
        <v>2</v>
      </c>
      <c r="B5" s="24"/>
      <c r="C5" s="25" t="s">
        <v>3</v>
      </c>
      <c r="D5" s="25" t="s">
        <v>4</v>
      </c>
      <c r="E5" s="25" t="s">
        <v>5</v>
      </c>
      <c r="F5" s="25" t="s">
        <v>6</v>
      </c>
      <c r="G5" s="25" t="s">
        <v>7</v>
      </c>
      <c r="H5" s="26" t="s">
        <v>8</v>
      </c>
      <c r="I5" s="131"/>
      <c r="J5" s="198" t="s">
        <v>297</v>
      </c>
      <c r="K5" s="39" t="str">
        <f>VLOOKUP(J5,'Databáze letišť'!$A$1:$G$250,2,FALSE)</f>
        <v>Hořice radio</v>
      </c>
      <c r="L5" s="39">
        <f>VLOOKUP(J5,'Databáze letišť'!$A$1:$G$250,3,FALSE)</f>
        <v>120.315</v>
      </c>
      <c r="M5" s="39">
        <f>VLOOKUP(J5,'Databáze letišť'!$A$1:$G$250,4,FALSE)</f>
        <v>919</v>
      </c>
      <c r="N5" s="39">
        <f>VLOOKUP(J5,'Databáze letišť'!$A$1:$G$250,5,FALSE)</f>
        <v>1900</v>
      </c>
      <c r="O5" s="39" t="str">
        <f>VLOOKUP(J5,'Databáze letišť'!$A$1:$G$250,6,FALSE)</f>
        <v>12/30</v>
      </c>
      <c r="P5" s="39" t="str">
        <f>VLOOKUP(J5,'Databáze letišť'!$A$1:$G$250,7,FALSE)</f>
        <v>--</v>
      </c>
    </row>
    <row r="6" spans="1:17" ht="15" thickBot="1" x14ac:dyDescent="0.35">
      <c r="A6" s="27" t="s">
        <v>19</v>
      </c>
      <c r="B6" s="28" t="s">
        <v>18</v>
      </c>
      <c r="C6" s="29" t="s">
        <v>9</v>
      </c>
      <c r="D6" s="29" t="s">
        <v>10</v>
      </c>
      <c r="E6" s="29" t="s">
        <v>11</v>
      </c>
      <c r="F6" s="29" t="s">
        <v>12</v>
      </c>
      <c r="G6" s="29" t="s">
        <v>14</v>
      </c>
      <c r="H6" s="30" t="s">
        <v>13</v>
      </c>
      <c r="I6" s="132"/>
      <c r="J6" s="199" t="s">
        <v>298</v>
      </c>
      <c r="K6" s="36" t="str">
        <f>VLOOKUP(J6,'Databáze letišť'!$A$1:$G$250,2,FALSE)</f>
        <v>Hodkovice radio</v>
      </c>
      <c r="L6" s="36">
        <f>VLOOKUP(J6,'Databáze letišť'!$A$1:$G$250,3,FALSE)</f>
        <v>120.905</v>
      </c>
      <c r="M6" s="36">
        <f>VLOOKUP(J6,'Databáze letišť'!$A$1:$G$250,4,FALSE)</f>
        <v>1480</v>
      </c>
      <c r="N6" s="36">
        <f>VLOOKUP(J6,'Databáze letišť'!$A$1:$G$250,5,FALSE)</f>
        <v>2460</v>
      </c>
      <c r="O6" s="36" t="str">
        <f>VLOOKUP(J6,'Databáze letišť'!$A$1:$G$250,6,FALSE)</f>
        <v>01/19</v>
      </c>
      <c r="P6" s="36" t="str">
        <f>VLOOKUP(J6,'Databáze letišť'!$A$1:$G$250,7,FALSE)</f>
        <v>--</v>
      </c>
      <c r="Q6" s="31"/>
    </row>
    <row r="7" spans="1:17" x14ac:dyDescent="0.3">
      <c r="A7" s="87" t="s">
        <v>285</v>
      </c>
      <c r="B7" s="88" t="s">
        <v>257</v>
      </c>
      <c r="C7" s="89">
        <v>178</v>
      </c>
      <c r="D7" s="169">
        <v>18</v>
      </c>
      <c r="E7" s="90"/>
      <c r="F7" s="133">
        <f>ROUND(D7/($B$4/60),0)</f>
        <v>7</v>
      </c>
      <c r="G7" s="134"/>
      <c r="H7" s="135"/>
      <c r="I7" s="136"/>
      <c r="J7" s="198" t="s">
        <v>309</v>
      </c>
      <c r="K7" s="39" t="str">
        <f>VLOOKUP(J7,'Databáze letišť'!$A$1:$G$250,2,FALSE)</f>
        <v>Jaroměř radio</v>
      </c>
      <c r="L7" s="39">
        <f>VLOOKUP(J7,'Databáze letišť'!$A$1:$G$250,3,FALSE)</f>
        <v>119.105</v>
      </c>
      <c r="M7" s="39">
        <f>VLOOKUP(J7,'Databáze letišť'!$A$1:$G$250,4,FALSE)</f>
        <v>891</v>
      </c>
      <c r="N7" s="39">
        <f>VLOOKUP(J7,'Databáze letišť'!$A$1:$G$250,5,FALSE)</f>
        <v>1900</v>
      </c>
      <c r="O7" s="39" t="str">
        <f>VLOOKUP(J7,'Databáze letišť'!$A$1:$G$250,6,FALSE)</f>
        <v>14/32</v>
      </c>
      <c r="P7" s="39" t="str">
        <f>VLOOKUP(J7,'Databáze letišť'!$A$1:$G$250,7,FALSE)</f>
        <v>--</v>
      </c>
      <c r="Q7" s="31"/>
    </row>
    <row r="8" spans="1:17" x14ac:dyDescent="0.3">
      <c r="A8" s="91" t="s">
        <v>309</v>
      </c>
      <c r="B8" s="92" t="s">
        <v>257</v>
      </c>
      <c r="C8" s="93">
        <v>222</v>
      </c>
      <c r="D8" s="172">
        <v>12</v>
      </c>
      <c r="E8" s="94"/>
      <c r="F8" s="138">
        <f t="shared" ref="F8:F33" si="0">ROUND(D8/($B$4/60),0)</f>
        <v>5</v>
      </c>
      <c r="G8" s="139"/>
      <c r="H8" s="140"/>
      <c r="I8" s="136"/>
      <c r="J8" s="199" t="s">
        <v>310</v>
      </c>
      <c r="K8" s="36" t="str">
        <f>VLOOKUP(J8,'Databáze letišť'!$A$1:$G$250,2,FALSE)</f>
        <v>Jičín radio</v>
      </c>
      <c r="L8" s="36">
        <f>VLOOKUP(J8,'Databáze letišť'!$A$1:$G$250,3,FALSE)</f>
        <v>118.08</v>
      </c>
      <c r="M8" s="36">
        <f>VLOOKUP(J8,'Databáze letišť'!$A$1:$G$250,4,FALSE)</f>
        <v>863</v>
      </c>
      <c r="N8" s="36">
        <f>VLOOKUP(J8,'Databáze letišť'!$A$1:$G$250,5,FALSE)</f>
        <v>1900</v>
      </c>
      <c r="O8" s="36" t="str">
        <f>VLOOKUP(J8,'Databáze letišť'!$A$1:$G$250,6,FALSE)</f>
        <v>12/30</v>
      </c>
      <c r="P8" s="36" t="str">
        <f>VLOOKUP(J8,'Databáze letišť'!$A$1:$G$250,7,FALSE)</f>
        <v>--</v>
      </c>
      <c r="Q8" s="31"/>
    </row>
    <row r="9" spans="1:17" x14ac:dyDescent="0.3">
      <c r="A9" s="95" t="s">
        <v>461</v>
      </c>
      <c r="B9" s="96" t="s">
        <v>257</v>
      </c>
      <c r="C9" s="97">
        <v>231</v>
      </c>
      <c r="D9" s="175">
        <v>29</v>
      </c>
      <c r="E9" s="98"/>
      <c r="F9" s="141">
        <f t="shared" si="0"/>
        <v>12</v>
      </c>
      <c r="G9" s="142"/>
      <c r="H9" s="143"/>
      <c r="I9" s="136"/>
      <c r="J9" s="198" t="s">
        <v>331</v>
      </c>
      <c r="K9" s="39" t="str">
        <f>VLOOKUP(J9,'Databáze letišť'!$A$1:$G$250,2,FALSE)</f>
        <v>Liberec radio</v>
      </c>
      <c r="L9" s="39">
        <f>VLOOKUP(J9,'Databáze letišť'!$A$1:$G$250,3,FALSE)</f>
        <v>122.605</v>
      </c>
      <c r="M9" s="39">
        <f>VLOOKUP(J9,'Databáze letišť'!$A$1:$G$250,4,FALSE)</f>
        <v>1329</v>
      </c>
      <c r="N9" s="39">
        <f>VLOOKUP(J9,'Databáze letišť'!$A$1:$G$250,5,FALSE)</f>
        <v>2650</v>
      </c>
      <c r="O9" s="39" t="str">
        <f>VLOOKUP(J9,'Databáze letišť'!$A$1:$G$250,6,FALSE)</f>
        <v>16/34</v>
      </c>
      <c r="P9" s="39" t="str">
        <f>VLOOKUP(J9,'Databáze letišť'!$A$1:$G$250,7,FALSE)</f>
        <v>--</v>
      </c>
    </row>
    <row r="10" spans="1:17" x14ac:dyDescent="0.3">
      <c r="A10" s="91" t="s">
        <v>350</v>
      </c>
      <c r="B10" s="92" t="s">
        <v>257</v>
      </c>
      <c r="C10" s="93">
        <v>237</v>
      </c>
      <c r="D10" s="172">
        <v>23</v>
      </c>
      <c r="E10" s="94"/>
      <c r="F10" s="138">
        <f t="shared" si="0"/>
        <v>9</v>
      </c>
      <c r="G10" s="139"/>
      <c r="H10" s="140"/>
      <c r="I10" s="136"/>
      <c r="J10" s="199" t="s">
        <v>335</v>
      </c>
      <c r="K10" s="36" t="str">
        <f>VLOOKUP(J10,'Databáze letišť'!$A$1:$G$250,2,FALSE)</f>
        <v>Lomnice radio</v>
      </c>
      <c r="L10" s="36">
        <f>VLOOKUP(J10,'Databáze letišť'!$A$1:$G$250,3,FALSE)</f>
        <v>118.255</v>
      </c>
      <c r="M10" s="36">
        <f>VLOOKUP(J10,'Databáze letišť'!$A$1:$G$250,4,FALSE)</f>
        <v>1673</v>
      </c>
      <c r="N10" s="36">
        <f>VLOOKUP(J10,'Databáze letišť'!$A$1:$G$250,5,FALSE)</f>
        <v>2673</v>
      </c>
      <c r="O10" s="36" t="str">
        <f>VLOOKUP(J10,'Databáze letišť'!$A$1:$G$250,6,FALSE)</f>
        <v>14/32</v>
      </c>
      <c r="P10" s="36" t="str">
        <f>VLOOKUP(J10,'Databáze letišť'!$A$1:$G$250,7,FALSE)</f>
        <v>--</v>
      </c>
    </row>
    <row r="11" spans="1:17" x14ac:dyDescent="0.3">
      <c r="A11" s="95" t="s">
        <v>462</v>
      </c>
      <c r="B11" s="96" t="s">
        <v>257</v>
      </c>
      <c r="C11" s="97">
        <v>259</v>
      </c>
      <c r="D11" s="175">
        <v>23</v>
      </c>
      <c r="E11" s="98"/>
      <c r="F11" s="141">
        <f t="shared" si="0"/>
        <v>9</v>
      </c>
      <c r="G11" s="142"/>
      <c r="H11" s="143"/>
      <c r="I11" s="136"/>
      <c r="J11" s="198" t="s">
        <v>337</v>
      </c>
      <c r="K11" s="39" t="str">
        <f>VLOOKUP(J11,'Databáze letišť'!$A$1:$G$250,2,FALSE)</f>
        <v>Letňany info</v>
      </c>
      <c r="L11" s="39">
        <f>VLOOKUP(J11,'Databáze letišť'!$A$1:$G$250,3,FALSE)</f>
        <v>120.33499999999999</v>
      </c>
      <c r="M11" s="39">
        <f>VLOOKUP(J11,'Databáze letišť'!$A$1:$G$250,4,FALSE)</f>
        <v>912</v>
      </c>
      <c r="N11" s="39">
        <f>VLOOKUP(J11,'Databáze letišť'!$A$1:$G$250,5,FALSE)</f>
        <v>1900</v>
      </c>
      <c r="O11" s="39" t="str">
        <f>VLOOKUP(J11,'Databáze letišť'!$A$1:$G$250,6,FALSE)</f>
        <v>05/23</v>
      </c>
      <c r="P11" s="39" t="str">
        <f>VLOOKUP(J11,'Databáze letišť'!$A$1:$G$250,7,FALSE)</f>
        <v>--</v>
      </c>
    </row>
    <row r="12" spans="1:17" x14ac:dyDescent="0.3">
      <c r="A12" s="91" t="s">
        <v>463</v>
      </c>
      <c r="B12" s="92" t="s">
        <v>257</v>
      </c>
      <c r="C12" s="93">
        <v>266</v>
      </c>
      <c r="D12" s="172">
        <v>19</v>
      </c>
      <c r="E12" s="94"/>
      <c r="F12" s="138">
        <f t="shared" si="0"/>
        <v>8</v>
      </c>
      <c r="G12" s="139"/>
      <c r="H12" s="140"/>
      <c r="I12" s="136"/>
      <c r="J12" s="199" t="s">
        <v>338</v>
      </c>
      <c r="K12" s="36" t="str">
        <f>VLOOKUP(J12,'Databáze letišť'!$A$1:$G$250,2,FALSE)</f>
        <v>Boleslav radio</v>
      </c>
      <c r="L12" s="36">
        <f>VLOOKUP(J12,'Databáze letišť'!$A$1:$G$250,3,FALSE)</f>
        <v>123.61</v>
      </c>
      <c r="M12" s="36">
        <f>VLOOKUP(J12,'Databáze letišť'!$A$1:$G$250,4,FALSE)</f>
        <v>778</v>
      </c>
      <c r="N12" s="36">
        <f>VLOOKUP(J12,'Databáze letišť'!$A$1:$G$250,5,FALSE)</f>
        <v>1750</v>
      </c>
      <c r="O12" s="36" t="str">
        <f>VLOOKUP(J12,'Databáze letišť'!$A$1:$G$250,6,FALSE)</f>
        <v>05/23</v>
      </c>
      <c r="P12" s="36" t="str">
        <f>VLOOKUP(J12,'Databáze letišť'!$A$1:$G$250,7,FALSE)</f>
        <v>16/34</v>
      </c>
    </row>
    <row r="13" spans="1:17" x14ac:dyDescent="0.3">
      <c r="A13" s="95" t="s">
        <v>464</v>
      </c>
      <c r="B13" s="96" t="s">
        <v>257</v>
      </c>
      <c r="C13" s="97">
        <v>288</v>
      </c>
      <c r="D13" s="175">
        <v>32</v>
      </c>
      <c r="E13" s="98"/>
      <c r="F13" s="141">
        <f t="shared" si="0"/>
        <v>13</v>
      </c>
      <c r="G13" s="39"/>
      <c r="H13" s="41"/>
      <c r="I13" s="132"/>
      <c r="J13" s="198" t="s">
        <v>340</v>
      </c>
      <c r="K13" s="39" t="str">
        <f>VLOOKUP(J13,'Databáze letišť'!$A$1:$G$250,2,FALSE)</f>
        <v>Hradiště radio</v>
      </c>
      <c r="L13" s="39">
        <f>VLOOKUP(J13,'Databáze letišť'!$A$1:$G$250,3,FALSE)</f>
        <v>120.405</v>
      </c>
      <c r="M13" s="39">
        <f>VLOOKUP(J13,'Databáze letišť'!$A$1:$G$250,4,FALSE)</f>
        <v>801</v>
      </c>
      <c r="N13" s="39">
        <f>VLOOKUP(J13,'Databáze letišť'!$A$1:$G$250,5,FALSE)</f>
        <v>1805</v>
      </c>
      <c r="O13" s="39" t="str">
        <f>VLOOKUP(J13,'Databáze letišť'!$A$1:$G$250,6,FALSE)</f>
        <v>07/25</v>
      </c>
      <c r="P13" s="39" t="str">
        <f>VLOOKUP(J13,'Databáze letišť'!$A$1:$G$250,7,FALSE)</f>
        <v>08/26</v>
      </c>
    </row>
    <row r="14" spans="1:17" x14ac:dyDescent="0.3">
      <c r="A14" s="99" t="s">
        <v>424</v>
      </c>
      <c r="B14" s="92" t="s">
        <v>257</v>
      </c>
      <c r="C14" s="93">
        <v>294</v>
      </c>
      <c r="D14" s="172">
        <v>47</v>
      </c>
      <c r="E14" s="94"/>
      <c r="F14" s="138">
        <f t="shared" si="0"/>
        <v>19</v>
      </c>
      <c r="G14" s="36"/>
      <c r="H14" s="38"/>
      <c r="I14" s="132"/>
      <c r="J14" s="199" t="s">
        <v>445</v>
      </c>
      <c r="K14" s="36" t="str">
        <f>VLOOKUP(J14,'Databáze letišť'!$A$1:$G$250,2,FALSE)</f>
        <v>APP Ostrava</v>
      </c>
      <c r="L14" s="36">
        <f>VLOOKUP(J14,'Databáze letišť'!$A$1:$G$250,3,FALSE)</f>
        <v>119.375</v>
      </c>
      <c r="M14" s="36" t="str">
        <f>VLOOKUP(J14,'Databáze letišť'!$A$1:$G$250,4,FALSE)</f>
        <v>--</v>
      </c>
      <c r="N14" s="36" t="str">
        <f>VLOOKUP(J14,'Databáze letišť'!$A$1:$G$250,5,FALSE)</f>
        <v>--</v>
      </c>
      <c r="O14" s="36" t="str">
        <f>VLOOKUP(J14,'Databáze letišť'!$A$1:$G$250,6,FALSE)</f>
        <v>--</v>
      </c>
      <c r="P14" s="36" t="str">
        <f>VLOOKUP(J14,'Databáze letišť'!$A$1:$G$250,7,FALSE)</f>
        <v>--</v>
      </c>
    </row>
    <row r="15" spans="1:17" x14ac:dyDescent="0.3">
      <c r="A15" s="95" t="s">
        <v>465</v>
      </c>
      <c r="B15" s="96" t="s">
        <v>257</v>
      </c>
      <c r="C15" s="97">
        <v>16</v>
      </c>
      <c r="D15" s="175">
        <v>28</v>
      </c>
      <c r="E15" s="98"/>
      <c r="F15" s="141">
        <f t="shared" si="0"/>
        <v>11</v>
      </c>
      <c r="G15" s="39"/>
      <c r="H15" s="41"/>
      <c r="I15" s="132"/>
      <c r="J15" s="198" t="s">
        <v>444</v>
      </c>
      <c r="K15" s="39" t="str">
        <f>VLOOKUP(J15,'Databáze letišť'!$A$1:$G$250,2,FALSE)</f>
        <v>Mošnov Věž</v>
      </c>
      <c r="L15" s="39">
        <f>VLOOKUP(J15,'Databáze letišť'!$A$1:$G$250,3,FALSE)</f>
        <v>120.80500000000001</v>
      </c>
      <c r="M15" s="39">
        <f>VLOOKUP(J15,'Databáze letišť'!$A$1:$G$250,4,FALSE)</f>
        <v>844</v>
      </c>
      <c r="N15" s="39">
        <f>VLOOKUP(J15,'Databáze letišť'!$A$1:$G$250,5,FALSE)</f>
        <v>1800</v>
      </c>
      <c r="O15" s="39" t="str">
        <f>VLOOKUP(J15,'Databáze letišť'!$A$1:$G$250,6,FALSE)</f>
        <v>04/22</v>
      </c>
      <c r="P15" s="39" t="str">
        <f>VLOOKUP(J15,'Databáze letišť'!$A$1:$G$250,7,FALSE)</f>
        <v>--</v>
      </c>
    </row>
    <row r="16" spans="1:17" x14ac:dyDescent="0.3">
      <c r="A16" s="99" t="s">
        <v>466</v>
      </c>
      <c r="B16" s="92" t="s">
        <v>257</v>
      </c>
      <c r="C16" s="93">
        <v>69</v>
      </c>
      <c r="D16" s="172">
        <v>30</v>
      </c>
      <c r="E16" s="94"/>
      <c r="F16" s="138">
        <f t="shared" si="0"/>
        <v>12</v>
      </c>
      <c r="G16" s="36"/>
      <c r="H16" s="38"/>
      <c r="I16" s="132"/>
      <c r="J16" s="199" t="s">
        <v>349</v>
      </c>
      <c r="K16" s="36" t="str">
        <f>VLOOKUP(J16,'Databáze letišť'!$A$1:$G$250,2,FALSE)</f>
        <v>Náchod radio</v>
      </c>
      <c r="L16" s="36">
        <f>VLOOKUP(J16,'Databáze letišť'!$A$1:$G$250,3,FALSE)</f>
        <v>130.55000000000001</v>
      </c>
      <c r="M16" s="36">
        <f>VLOOKUP(J16,'Databáze letišť'!$A$1:$G$250,4,FALSE)</f>
        <v>1443</v>
      </c>
      <c r="N16" s="36">
        <f>VLOOKUP(J16,'Databáze letišť'!$A$1:$G$250,5,FALSE)</f>
        <v>1800</v>
      </c>
      <c r="O16" s="36" t="str">
        <f>VLOOKUP(J16,'Databáze letišť'!$A$1:$G$250,6,FALSE)</f>
        <v>09/27</v>
      </c>
      <c r="P16" s="36" t="str">
        <f>VLOOKUP(J16,'Databáze letišť'!$A$1:$G$250,7,FALSE)</f>
        <v>13/31</v>
      </c>
    </row>
    <row r="17" spans="1:16" x14ac:dyDescent="0.3">
      <c r="A17" s="113" t="s">
        <v>467</v>
      </c>
      <c r="B17" s="96" t="s">
        <v>257</v>
      </c>
      <c r="C17" s="97">
        <v>75</v>
      </c>
      <c r="D17" s="175">
        <v>13</v>
      </c>
      <c r="E17" s="98"/>
      <c r="F17" s="141">
        <f t="shared" si="0"/>
        <v>5</v>
      </c>
      <c r="G17" s="39"/>
      <c r="H17" s="41"/>
      <c r="I17" s="132"/>
      <c r="J17" s="198" t="s">
        <v>350</v>
      </c>
      <c r="K17" s="39" t="str">
        <f>VLOOKUP(J17,'Databáze letišť'!$A$1:$G$250,2,FALSE)</f>
        <v>Město radio</v>
      </c>
      <c r="L17" s="39">
        <f>VLOOKUP(J17,'Databáze letišť'!$A$1:$G$250,3,FALSE)</f>
        <v>123.405</v>
      </c>
      <c r="M17" s="39">
        <f>VLOOKUP(J17,'Databáze letišť'!$A$1:$G$250,4,FALSE)</f>
        <v>1001</v>
      </c>
      <c r="N17" s="39">
        <f>VLOOKUP(J17,'Databáze letišť'!$A$1:$G$250,5,FALSE)</f>
        <v>1970</v>
      </c>
      <c r="O17" s="39" t="str">
        <f>VLOOKUP(J17,'Databáze letišť'!$A$1:$G$250,6,FALSE)</f>
        <v>08/26</v>
      </c>
      <c r="P17" s="39" t="str">
        <f>VLOOKUP(J17,'Databáze letišť'!$A$1:$G$250,7,FALSE)</f>
        <v>18/36</v>
      </c>
    </row>
    <row r="18" spans="1:16" x14ac:dyDescent="0.3">
      <c r="A18" s="114" t="s">
        <v>297</v>
      </c>
      <c r="B18" s="92" t="s">
        <v>257</v>
      </c>
      <c r="C18" s="93">
        <v>121</v>
      </c>
      <c r="D18" s="172">
        <v>22</v>
      </c>
      <c r="E18" s="92"/>
      <c r="F18" s="138">
        <f t="shared" si="0"/>
        <v>9</v>
      </c>
      <c r="G18" s="35"/>
      <c r="H18" s="144"/>
      <c r="I18" s="129"/>
      <c r="J18" s="199" t="s">
        <v>352</v>
      </c>
      <c r="K18" s="36" t="str">
        <f>VLOOKUP(J18,'Databáze letišť'!$A$1:$G$250,2,FALSE)</f>
        <v>Nymburk radio</v>
      </c>
      <c r="L18" s="36">
        <f>VLOOKUP(J18,'Databáze letišť'!$A$1:$G$250,3,FALSE)</f>
        <v>123.465</v>
      </c>
      <c r="M18" s="36">
        <f>VLOOKUP(J18,'Databáze letišť'!$A$1:$G$250,4,FALSE)</f>
        <v>610</v>
      </c>
      <c r="N18" s="36">
        <f>VLOOKUP(J18,'Databáze letišť'!$A$1:$G$250,5,FALSE)</f>
        <v>1600</v>
      </c>
      <c r="O18" s="36" t="str">
        <f>VLOOKUP(J18,'Databáze letišť'!$A$1:$G$250,6,FALSE)</f>
        <v>09/27</v>
      </c>
      <c r="P18" s="36" t="str">
        <f>VLOOKUP(J18,'Databáze letišť'!$A$1:$G$250,7,FALSE)</f>
        <v>--</v>
      </c>
    </row>
    <row r="19" spans="1:16" x14ac:dyDescent="0.3">
      <c r="A19" s="113" t="s">
        <v>310</v>
      </c>
      <c r="B19" s="96" t="s">
        <v>257</v>
      </c>
      <c r="C19" s="97">
        <v>118</v>
      </c>
      <c r="D19" s="175">
        <v>41</v>
      </c>
      <c r="E19" s="98"/>
      <c r="F19" s="141">
        <f t="shared" si="0"/>
        <v>16</v>
      </c>
      <c r="G19" s="145"/>
      <c r="H19" s="146"/>
      <c r="I19" s="147"/>
      <c r="J19" s="198" t="s">
        <v>450</v>
      </c>
      <c r="K19" s="39" t="str">
        <f>VLOOKUP(J19,'Databáze letišť'!$A$1:$G$250,2,FALSE)</f>
        <v>Pardubice věž</v>
      </c>
      <c r="L19" s="39">
        <f>VLOOKUP(J19,'Databáze letišť'!$A$1:$G$250,3,FALSE)</f>
        <v>120.155</v>
      </c>
      <c r="M19" s="39">
        <f>VLOOKUP(J19,'Databáze letišť'!$A$1:$G$250,4,FALSE)</f>
        <v>741</v>
      </c>
      <c r="N19" s="39">
        <f>VLOOKUP(J19,'Databáze letišť'!$A$1:$G$250,5,FALSE)</f>
        <v>1741</v>
      </c>
      <c r="O19" s="39" t="str">
        <f>VLOOKUP(J19,'Databáze letišť'!$A$1:$G$250,6,FALSE)</f>
        <v>09/27</v>
      </c>
      <c r="P19" s="39" t="str">
        <f>VLOOKUP(J19,'Databáze letišť'!$A$1:$G$250,7,FALSE)</f>
        <v>--</v>
      </c>
    </row>
    <row r="20" spans="1:16" x14ac:dyDescent="0.3">
      <c r="A20" s="114" t="s">
        <v>468</v>
      </c>
      <c r="B20" s="92" t="s">
        <v>257</v>
      </c>
      <c r="C20" s="93">
        <v>134</v>
      </c>
      <c r="D20" s="172">
        <v>46</v>
      </c>
      <c r="E20" s="94"/>
      <c r="F20" s="138">
        <f t="shared" si="0"/>
        <v>18</v>
      </c>
      <c r="G20" s="148"/>
      <c r="H20" s="144"/>
      <c r="I20" s="129"/>
      <c r="J20" s="199" t="s">
        <v>451</v>
      </c>
      <c r="K20" s="36" t="str">
        <f>VLOOKUP(J20,'Databáze letišť'!$A$1:$G$250,2,FALSE)</f>
        <v>Pardubice APP</v>
      </c>
      <c r="L20" s="36">
        <f>VLOOKUP(J20,'Databáze letišť'!$A$1:$G$250,3,FALSE)</f>
        <v>128.36500000000001</v>
      </c>
      <c r="M20" s="36" t="str">
        <f>VLOOKUP(J20,'Databáze letišť'!$A$1:$G$250,4,FALSE)</f>
        <v>--</v>
      </c>
      <c r="N20" s="36" t="str">
        <f>VLOOKUP(J20,'Databáze letišť'!$A$1:$G$250,5,FALSE)</f>
        <v>--</v>
      </c>
      <c r="O20" s="36" t="str">
        <f>VLOOKUP(J20,'Databáze letišť'!$A$1:$G$250,6,FALSE)</f>
        <v>--</v>
      </c>
      <c r="P20" s="36" t="str">
        <f>VLOOKUP(J20,'Databáze letišť'!$A$1:$G$250,7,FALSE)</f>
        <v>--</v>
      </c>
    </row>
    <row r="21" spans="1:16" x14ac:dyDescent="0.3">
      <c r="A21" s="113" t="s">
        <v>415</v>
      </c>
      <c r="B21" s="230" t="s">
        <v>257</v>
      </c>
      <c r="C21" s="97">
        <v>161</v>
      </c>
      <c r="D21" s="175">
        <v>44</v>
      </c>
      <c r="E21" s="98"/>
      <c r="F21" s="141">
        <f t="shared" si="0"/>
        <v>18</v>
      </c>
      <c r="G21" s="145"/>
      <c r="H21" s="149"/>
      <c r="I21" s="129"/>
      <c r="J21" s="198" t="s">
        <v>409</v>
      </c>
      <c r="K21" s="39" t="str">
        <f>VLOOKUP(J21,'Databáze letišť'!$A$1:$G$250,2,FALSE)</f>
        <v>Trutnov radio</v>
      </c>
      <c r="L21" s="39">
        <f>VLOOKUP(J21,'Databáze letišť'!$A$1:$G$250,3,FALSE)</f>
        <v>125.825</v>
      </c>
      <c r="M21" s="39">
        <f>VLOOKUP(J21,'Databáze letišť'!$A$1:$G$250,4,FALSE)</f>
        <v>1490</v>
      </c>
      <c r="N21" s="39">
        <f>VLOOKUP(J21,'Databáze letišť'!$A$1:$G$250,5,FALSE)</f>
        <v>2490</v>
      </c>
      <c r="O21" s="39" t="str">
        <f>VLOOKUP(J21,'Databáze letišť'!$A$1:$G$250,6,FALSE)</f>
        <v>17/TKOF</v>
      </c>
      <c r="P21" s="39" t="str">
        <f>VLOOKUP(J21,'Databáze letišť'!$A$1:$G$250,7,FALSE)</f>
        <v>35/LDG</v>
      </c>
    </row>
    <row r="22" spans="1:16" x14ac:dyDescent="0.3">
      <c r="A22" s="179"/>
      <c r="B22" s="180"/>
      <c r="C22" s="93"/>
      <c r="D22" s="172"/>
      <c r="E22" s="94"/>
      <c r="F22" s="138">
        <f t="shared" si="0"/>
        <v>0</v>
      </c>
      <c r="G22" s="148"/>
      <c r="H22" s="144"/>
      <c r="I22" s="129"/>
      <c r="J22" s="199" t="s">
        <v>411</v>
      </c>
      <c r="K22" s="36" t="str">
        <f>VLOOKUP(J22,'Databáze letišť'!$A$1:$G$250,2,FALSE)</f>
        <v>Ústí radio (nad Orlicí)</v>
      </c>
      <c r="L22" s="36">
        <f>VLOOKUP(J22,'Databáze letišť'!$A$1:$G$250,3,FALSE)</f>
        <v>122.21</v>
      </c>
      <c r="M22" s="36">
        <f>VLOOKUP(J22,'Databáze letišť'!$A$1:$G$250,4,FALSE)</f>
        <v>1342</v>
      </c>
      <c r="N22" s="36">
        <f>VLOOKUP(J22,'Databáze letišť'!$A$1:$G$250,5,FALSE)</f>
        <v>2600</v>
      </c>
      <c r="O22" s="36" t="str">
        <f>VLOOKUP(J22,'Databáze letišť'!$A$1:$G$250,6,FALSE)</f>
        <v>14/32</v>
      </c>
      <c r="P22" s="36" t="str">
        <f>VLOOKUP(J22,'Databáze letišť'!$A$1:$G$250,7,FALSE)</f>
        <v>--</v>
      </c>
    </row>
    <row r="23" spans="1:16" x14ac:dyDescent="0.3">
      <c r="A23" s="177">
        <f t="shared" ref="A23:A33" si="1">B22</f>
        <v>0</v>
      </c>
      <c r="B23" s="178"/>
      <c r="C23" s="97"/>
      <c r="D23" s="175"/>
      <c r="E23" s="98"/>
      <c r="F23" s="141">
        <f t="shared" si="0"/>
        <v>0</v>
      </c>
      <c r="G23" s="145"/>
      <c r="H23" s="149"/>
      <c r="I23" s="129"/>
      <c r="J23" s="198" t="s">
        <v>413</v>
      </c>
      <c r="K23" s="39" t="str">
        <f>VLOOKUP(J23,'Databáze letišť'!$A$1:$G$250,2,FALSE)</f>
        <v>Mýto radio</v>
      </c>
      <c r="L23" s="39">
        <f>VLOOKUP(J23,'Databáze letišť'!$A$1:$G$250,3,FALSE)</f>
        <v>130.60499999999999</v>
      </c>
      <c r="M23" s="39">
        <f>VLOOKUP(J23,'Databáze letišť'!$A$1:$G$250,4,FALSE)</f>
        <v>988</v>
      </c>
      <c r="N23" s="39">
        <f>VLOOKUP(J23,'Databáze letišť'!$A$1:$G$250,5,FALSE)</f>
        <v>2000</v>
      </c>
      <c r="O23" s="39" t="str">
        <f>VLOOKUP(J23,'Databáze letišť'!$A$1:$G$250,6,FALSE)</f>
        <v>12/30</v>
      </c>
      <c r="P23" s="39" t="str">
        <f>VLOOKUP(J23,'Databáze letišť'!$A$1:$G$250,7,FALSE)</f>
        <v>14/32</v>
      </c>
    </row>
    <row r="24" spans="1:16" x14ac:dyDescent="0.3">
      <c r="A24" s="179">
        <f t="shared" si="1"/>
        <v>0</v>
      </c>
      <c r="B24" s="180"/>
      <c r="C24" s="93"/>
      <c r="D24" s="172"/>
      <c r="E24" s="94"/>
      <c r="F24" s="138">
        <f t="shared" si="0"/>
        <v>0</v>
      </c>
      <c r="G24" s="148"/>
      <c r="H24" s="144"/>
      <c r="I24" s="129"/>
      <c r="J24" s="199" t="s">
        <v>414</v>
      </c>
      <c r="K24" s="36" t="str">
        <f>VLOOKUP(J24,'Databáze letišť'!$A$1:$G$250,2,FALSE)</f>
        <v>Hronov radio</v>
      </c>
      <c r="L24" s="36">
        <f>VLOOKUP(J24,'Databáze letišť'!$A$1:$G$250,3,FALSE)</f>
        <v>122.19</v>
      </c>
      <c r="M24" s="36">
        <f>VLOOKUP(J24,'Databáze letišť'!$A$1:$G$250,4,FALSE)</f>
        <v>1325</v>
      </c>
      <c r="N24" s="36">
        <f>VLOOKUP(J24,'Databáze letišť'!$A$1:$G$250,5,FALSE)</f>
        <v>2310</v>
      </c>
      <c r="O24" s="36" t="str">
        <f>VLOOKUP(J24,'Databáze letišť'!$A$1:$G$250,6,FALSE)</f>
        <v>09/27</v>
      </c>
      <c r="P24" s="36" t="str">
        <f>VLOOKUP(J24,'Databáze letišť'!$A$1:$G$250,7,FALSE)</f>
        <v>--</v>
      </c>
    </row>
    <row r="25" spans="1:16" x14ac:dyDescent="0.3">
      <c r="A25" s="177">
        <f t="shared" si="1"/>
        <v>0</v>
      </c>
      <c r="B25" s="178"/>
      <c r="C25" s="97"/>
      <c r="D25" s="175"/>
      <c r="E25" s="98"/>
      <c r="F25" s="141">
        <f t="shared" si="0"/>
        <v>0</v>
      </c>
      <c r="G25" s="145"/>
      <c r="H25" s="149"/>
      <c r="I25" s="129"/>
      <c r="J25" s="198" t="s">
        <v>415</v>
      </c>
      <c r="K25" s="39" t="str">
        <f>VLOOKUP(J25,'Databáze letišť'!$A$1:$G$250,2,FALSE)</f>
        <v>Vrchlabí radio</v>
      </c>
      <c r="L25" s="39">
        <f>VLOOKUP(J25,'Databáze letišť'!$A$1:$G$250,3,FALSE)</f>
        <v>125.33</v>
      </c>
      <c r="M25" s="39">
        <f>VLOOKUP(J25,'Databáze letišť'!$A$1:$G$250,4,FALSE)</f>
        <v>1611</v>
      </c>
      <c r="N25" s="39">
        <f>VLOOKUP(J25,'Databáze letišť'!$A$1:$G$250,5,FALSE)</f>
        <v>2625</v>
      </c>
      <c r="O25" s="39" t="str">
        <f>VLOOKUP(J25,'Databáze letišť'!$A$1:$G$250,6,FALSE)</f>
        <v>11/29</v>
      </c>
      <c r="P25" s="39" t="str">
        <f>VLOOKUP(J25,'Databáze letišť'!$A$1:$G$250,7,FALSE)</f>
        <v>--</v>
      </c>
    </row>
    <row r="26" spans="1:16" x14ac:dyDescent="0.3">
      <c r="A26" s="179">
        <f t="shared" si="1"/>
        <v>0</v>
      </c>
      <c r="B26" s="180"/>
      <c r="C26" s="93"/>
      <c r="D26" s="172"/>
      <c r="E26" s="94"/>
      <c r="F26" s="138">
        <f t="shared" si="0"/>
        <v>0</v>
      </c>
      <c r="G26" s="148"/>
      <c r="H26" s="144"/>
      <c r="I26" s="129"/>
      <c r="J26" s="199" t="s">
        <v>424</v>
      </c>
      <c r="K26" s="36" t="str">
        <f>VLOOKUP(J26,'Databáze letišť'!$A$1:$G$250,2,FALSE)</f>
        <v>Žamberk radio</v>
      </c>
      <c r="L26" s="36">
        <f>VLOOKUP(J26,'Databáze letišť'!$A$1:$G$250,3,FALSE)</f>
        <v>122.61</v>
      </c>
      <c r="M26" s="36">
        <f>VLOOKUP(J26,'Databáze letišť'!$A$1:$G$250,4,FALSE)</f>
        <v>1408</v>
      </c>
      <c r="N26" s="36">
        <f>VLOOKUP(J26,'Databáze letišť'!$A$1:$G$250,5,FALSE)</f>
        <v>2620</v>
      </c>
      <c r="O26" s="36" t="str">
        <f>VLOOKUP(J26,'Databáze letišť'!$A$1:$G$250,6,FALSE)</f>
        <v>13/31</v>
      </c>
      <c r="P26" s="36" t="str">
        <f>VLOOKUP(J26,'Databáze letišť'!$A$1:$G$250,7,FALSE)</f>
        <v>--</v>
      </c>
    </row>
    <row r="27" spans="1:16" x14ac:dyDescent="0.3">
      <c r="A27" s="177">
        <f t="shared" si="1"/>
        <v>0</v>
      </c>
      <c r="B27" s="181"/>
      <c r="C27" s="182"/>
      <c r="D27" s="183"/>
      <c r="E27" s="98"/>
      <c r="F27" s="141">
        <f t="shared" si="0"/>
        <v>0</v>
      </c>
      <c r="G27" s="145"/>
      <c r="H27" s="149"/>
      <c r="I27" s="129"/>
      <c r="J27" s="198"/>
      <c r="K27" s="39" t="e">
        <f>VLOOKUP(J27,'Databáze letišť'!$A$1:$G$250,2,FALSE)</f>
        <v>#N/A</v>
      </c>
      <c r="L27" s="39" t="e">
        <f>VLOOKUP(J27,'Databáze letišť'!$A$1:$G$250,3,FALSE)</f>
        <v>#N/A</v>
      </c>
      <c r="M27" s="39" t="e">
        <f>VLOOKUP(J27,'Databáze letišť'!$A$1:$G$250,4,FALSE)</f>
        <v>#N/A</v>
      </c>
      <c r="N27" s="39" t="e">
        <f>VLOOKUP(J27,'Databáze letišť'!$A$1:$G$250,5,FALSE)</f>
        <v>#N/A</v>
      </c>
      <c r="O27" s="39" t="e">
        <f>VLOOKUP(J27,'Databáze letišť'!$A$1:$G$250,6,FALSE)</f>
        <v>#N/A</v>
      </c>
      <c r="P27" s="39" t="e">
        <f>VLOOKUP(J27,'Databáze letišť'!$A$1:$G$250,7,FALSE)</f>
        <v>#N/A</v>
      </c>
    </row>
    <row r="28" spans="1:16" x14ac:dyDescent="0.3">
      <c r="A28" s="179">
        <f t="shared" si="1"/>
        <v>0</v>
      </c>
      <c r="B28" s="180"/>
      <c r="C28" s="184"/>
      <c r="D28" s="185"/>
      <c r="E28" s="94"/>
      <c r="F28" s="138">
        <f t="shared" si="0"/>
        <v>0</v>
      </c>
      <c r="G28" s="148"/>
      <c r="H28" s="144"/>
      <c r="I28" s="129"/>
      <c r="J28" s="199"/>
      <c r="K28" s="36" t="e">
        <f>VLOOKUP(J28,'Databáze letišť'!$A$1:$G$250,2,FALSE)</f>
        <v>#N/A</v>
      </c>
      <c r="L28" s="36" t="e">
        <f>VLOOKUP(J28,'Databáze letišť'!$A$1:$G$250,3,FALSE)</f>
        <v>#N/A</v>
      </c>
      <c r="M28" s="36" t="e">
        <f>VLOOKUP(J28,'Databáze letišť'!$A$1:$G$250,4,FALSE)</f>
        <v>#N/A</v>
      </c>
      <c r="N28" s="36" t="e">
        <f>VLOOKUP(J28,'Databáze letišť'!$A$1:$G$250,5,FALSE)</f>
        <v>#N/A</v>
      </c>
      <c r="O28" s="36" t="e">
        <f>VLOOKUP(J28,'Databáze letišť'!$A$1:$G$250,6,FALSE)</f>
        <v>#N/A</v>
      </c>
      <c r="P28" s="36" t="e">
        <f>VLOOKUP(J28,'Databáze letišť'!$A$1:$G$250,7,FALSE)</f>
        <v>#N/A</v>
      </c>
    </row>
    <row r="29" spans="1:16" x14ac:dyDescent="0.3">
      <c r="A29" s="177">
        <f t="shared" si="1"/>
        <v>0</v>
      </c>
      <c r="B29" s="178"/>
      <c r="C29" s="186"/>
      <c r="D29" s="187"/>
      <c r="E29" s="96"/>
      <c r="F29" s="141">
        <f t="shared" si="0"/>
        <v>0</v>
      </c>
      <c r="G29" s="39"/>
      <c r="H29" s="151"/>
      <c r="I29" s="152"/>
      <c r="J29" s="198"/>
      <c r="K29" s="39" t="e">
        <f>VLOOKUP(J29,'Databáze letišť'!$A$1:$G$250,2,FALSE)</f>
        <v>#N/A</v>
      </c>
      <c r="L29" s="39" t="e">
        <f>VLOOKUP(J29,'Databáze letišť'!$A$1:$G$250,3,FALSE)</f>
        <v>#N/A</v>
      </c>
      <c r="M29" s="39" t="e">
        <f>VLOOKUP(J29,'Databáze letišť'!$A$1:$G$250,4,FALSE)</f>
        <v>#N/A</v>
      </c>
      <c r="N29" s="39" t="e">
        <f>VLOOKUP(J29,'Databáze letišť'!$A$1:$G$250,5,FALSE)</f>
        <v>#N/A</v>
      </c>
      <c r="O29" s="39" t="e">
        <f>VLOOKUP(J29,'Databáze letišť'!$A$1:$G$250,6,FALSE)</f>
        <v>#N/A</v>
      </c>
      <c r="P29" s="39" t="e">
        <f>VLOOKUP(J29,'Databáze letišť'!$A$1:$G$250,7,FALSE)</f>
        <v>#N/A</v>
      </c>
    </row>
    <row r="30" spans="1:16" x14ac:dyDescent="0.3">
      <c r="A30" s="179">
        <f t="shared" si="1"/>
        <v>0</v>
      </c>
      <c r="B30" s="180"/>
      <c r="C30" s="184"/>
      <c r="D30" s="188"/>
      <c r="E30" s="92"/>
      <c r="F30" s="138">
        <f t="shared" si="0"/>
        <v>0</v>
      </c>
      <c r="G30" s="36"/>
      <c r="H30" s="144"/>
      <c r="I30" s="129"/>
      <c r="J30" s="199"/>
      <c r="K30" s="36" t="e">
        <f>VLOOKUP(J30,'Databáze letišť'!$A$1:$G$250,2,FALSE)</f>
        <v>#N/A</v>
      </c>
      <c r="L30" s="36" t="e">
        <f>VLOOKUP(J30,'Databáze letišť'!$A$1:$G$250,3,FALSE)</f>
        <v>#N/A</v>
      </c>
      <c r="M30" s="36" t="e">
        <f>VLOOKUP(J30,'Databáze letišť'!$A$1:$G$250,4,FALSE)</f>
        <v>#N/A</v>
      </c>
      <c r="N30" s="36" t="e">
        <f>VLOOKUP(J30,'Databáze letišť'!$A$1:$G$250,5,FALSE)</f>
        <v>#N/A</v>
      </c>
      <c r="O30" s="36" t="e">
        <f>VLOOKUP(J30,'Databáze letišť'!$A$1:$G$250,6,FALSE)</f>
        <v>#N/A</v>
      </c>
      <c r="P30" s="36" t="e">
        <f>VLOOKUP(J30,'Databáze letišť'!$A$1:$G$250,7,FALSE)</f>
        <v>#N/A</v>
      </c>
    </row>
    <row r="31" spans="1:16" x14ac:dyDescent="0.3">
      <c r="A31" s="177">
        <f t="shared" si="1"/>
        <v>0</v>
      </c>
      <c r="B31" s="178"/>
      <c r="C31" s="186"/>
      <c r="D31" s="187"/>
      <c r="E31" s="96"/>
      <c r="F31" s="141">
        <f t="shared" si="0"/>
        <v>0</v>
      </c>
      <c r="G31" s="39"/>
      <c r="H31" s="149"/>
      <c r="I31" s="129"/>
      <c r="J31" s="198"/>
      <c r="K31" s="39" t="e">
        <f>VLOOKUP(J31,'Databáze letišť'!$A$1:$G$250,2,FALSE)</f>
        <v>#N/A</v>
      </c>
      <c r="L31" s="39" t="e">
        <f>VLOOKUP(J31,'Databáze letišť'!$A$1:$G$250,3,FALSE)</f>
        <v>#N/A</v>
      </c>
      <c r="M31" s="39" t="e">
        <f>VLOOKUP(J31,'Databáze letišť'!$A$1:$G$250,4,FALSE)</f>
        <v>#N/A</v>
      </c>
      <c r="N31" s="39" t="e">
        <f>VLOOKUP(J31,'Databáze letišť'!$A$1:$G$250,5,FALSE)</f>
        <v>#N/A</v>
      </c>
      <c r="O31" s="39" t="e">
        <f>VLOOKUP(J31,'Databáze letišť'!$A$1:$G$250,6,FALSE)</f>
        <v>#N/A</v>
      </c>
      <c r="P31" s="39" t="e">
        <f>VLOOKUP(J31,'Databáze letišť'!$A$1:$G$250,7,FALSE)</f>
        <v>#N/A</v>
      </c>
    </row>
    <row r="32" spans="1:16" x14ac:dyDescent="0.3">
      <c r="A32" s="189">
        <f t="shared" si="1"/>
        <v>0</v>
      </c>
      <c r="B32" s="190"/>
      <c r="C32" s="191"/>
      <c r="D32" s="192"/>
      <c r="E32" s="193"/>
      <c r="F32" s="138">
        <f t="shared" si="0"/>
        <v>0</v>
      </c>
      <c r="G32" s="153"/>
      <c r="H32" s="154"/>
      <c r="I32" s="129"/>
      <c r="J32" s="199"/>
      <c r="K32" s="36" t="e">
        <f>VLOOKUP(J32,'Databáze letišť'!$A$1:$G$250,2,FALSE)</f>
        <v>#N/A</v>
      </c>
      <c r="L32" s="36" t="e">
        <f>VLOOKUP(J32,'Databáze letišť'!$A$1:$G$250,3,FALSE)</f>
        <v>#N/A</v>
      </c>
      <c r="M32" s="36" t="e">
        <f>VLOOKUP(J32,'Databáze letišť'!$A$1:$G$250,4,FALSE)</f>
        <v>#N/A</v>
      </c>
      <c r="N32" s="36" t="e">
        <f>VLOOKUP(J32,'Databáze letišť'!$A$1:$G$250,5,FALSE)</f>
        <v>#N/A</v>
      </c>
      <c r="O32" s="36" t="e">
        <f>VLOOKUP(J32,'Databáze letišť'!$A$1:$G$250,6,FALSE)</f>
        <v>#N/A</v>
      </c>
      <c r="P32" s="36" t="e">
        <f>VLOOKUP(J32,'Databáze letišť'!$A$1:$G$250,7,FALSE)</f>
        <v>#N/A</v>
      </c>
    </row>
    <row r="33" spans="1:16" ht="15" thickBot="1" x14ac:dyDescent="0.35">
      <c r="A33" s="194">
        <f t="shared" si="1"/>
        <v>0</v>
      </c>
      <c r="B33" s="195"/>
      <c r="C33" s="196"/>
      <c r="D33" s="197"/>
      <c r="E33" s="107"/>
      <c r="F33" s="155">
        <f t="shared" si="0"/>
        <v>0</v>
      </c>
      <c r="G33" s="44"/>
      <c r="H33" s="156"/>
      <c r="I33" s="129"/>
      <c r="J33" s="198"/>
      <c r="K33" s="39" t="e">
        <f>VLOOKUP(J33,'Databáze letišť'!$A$1:$G$250,2,FALSE)</f>
        <v>#N/A</v>
      </c>
      <c r="L33" s="39" t="e">
        <f>VLOOKUP(J33,'Databáze letišť'!$A$1:$G$250,3,FALSE)</f>
        <v>#N/A</v>
      </c>
      <c r="M33" s="39" t="e">
        <f>VLOOKUP(J33,'Databáze letišť'!$A$1:$G$250,4,FALSE)</f>
        <v>#N/A</v>
      </c>
      <c r="N33" s="39" t="e">
        <f>VLOOKUP(J33,'Databáze letišť'!$A$1:$G$250,5,FALSE)</f>
        <v>#N/A</v>
      </c>
      <c r="O33" s="39" t="e">
        <f>VLOOKUP(J33,'Databáze letišť'!$A$1:$G$250,6,FALSE)</f>
        <v>#N/A</v>
      </c>
      <c r="P33" s="39" t="e">
        <f>VLOOKUP(J33,'Databáze letišť'!$A$1:$G$250,7,FALSE)</f>
        <v>#N/A</v>
      </c>
    </row>
    <row r="34" spans="1:16" ht="15" thickBot="1" x14ac:dyDescent="0.35">
      <c r="A34" s="200" t="s">
        <v>33</v>
      </c>
      <c r="B34" s="201"/>
      <c r="C34" s="202"/>
      <c r="D34" s="203">
        <v>136.17500000000001</v>
      </c>
      <c r="E34" s="157" t="s">
        <v>31</v>
      </c>
      <c r="F34" s="158"/>
      <c r="G34" s="159" t="s">
        <v>10</v>
      </c>
      <c r="H34" s="160"/>
      <c r="I34" s="161"/>
      <c r="J34" s="199"/>
      <c r="K34" s="36" t="e">
        <f>VLOOKUP(J34,'Databáze letišť'!$A$1:$G$250,2,FALSE)</f>
        <v>#N/A</v>
      </c>
      <c r="L34" s="36" t="e">
        <f>VLOOKUP(J34,'Databáze letišť'!$A$1:$G$250,3,FALSE)</f>
        <v>#N/A</v>
      </c>
      <c r="M34" s="36" t="e">
        <f>VLOOKUP(J34,'Databáze letišť'!$A$1:$G$250,4,FALSE)</f>
        <v>#N/A</v>
      </c>
      <c r="N34" s="36" t="e">
        <f>VLOOKUP(J34,'Databáze letišť'!$A$1:$G$250,5,FALSE)</f>
        <v>#N/A</v>
      </c>
      <c r="O34" s="36" t="e">
        <f>VLOOKUP(J34,'Databáze letišť'!$A$1:$G$250,6,FALSE)</f>
        <v>#N/A</v>
      </c>
      <c r="P34" s="36" t="e">
        <f>VLOOKUP(J34,'Databáze letišť'!$A$1:$G$250,7,FALSE)</f>
        <v>#N/A</v>
      </c>
    </row>
    <row r="35" spans="1:16" ht="15" thickBot="1" x14ac:dyDescent="0.35">
      <c r="A35" s="79" t="s">
        <v>34</v>
      </c>
      <c r="B35" s="80"/>
      <c r="C35" s="81"/>
      <c r="D35" s="82" t="s">
        <v>35</v>
      </c>
      <c r="E35" s="75" t="s">
        <v>28</v>
      </c>
      <c r="F35" s="76"/>
      <c r="G35" s="77" t="s">
        <v>12</v>
      </c>
      <c r="H35" s="78"/>
      <c r="I35" s="132"/>
      <c r="J35" s="198"/>
      <c r="K35" s="39" t="e">
        <f>VLOOKUP(J35,'Databáze letišť'!$A$1:$G$250,2,FALSE)</f>
        <v>#N/A</v>
      </c>
      <c r="L35" s="39" t="e">
        <f>VLOOKUP(J35,'Databáze letišť'!$A$1:$G$250,3,FALSE)</f>
        <v>#N/A</v>
      </c>
      <c r="M35" s="39" t="e">
        <f>VLOOKUP(J35,'Databáze letišť'!$A$1:$G$250,4,FALSE)</f>
        <v>#N/A</v>
      </c>
      <c r="N35" s="39" t="e">
        <f>VLOOKUP(J35,'Databáze letišť'!$A$1:$G$250,5,FALSE)</f>
        <v>#N/A</v>
      </c>
      <c r="O35" s="39" t="e">
        <f>VLOOKUP(J35,'Databáze letišť'!$A$1:$G$250,6,FALSE)</f>
        <v>#N/A</v>
      </c>
      <c r="P35" s="39" t="e">
        <f>VLOOKUP(J35,'Databáze letišť'!$A$1:$G$250,7,FALSE)</f>
        <v>#N/A</v>
      </c>
    </row>
    <row r="36" spans="1:16" ht="15" thickBot="1" x14ac:dyDescent="0.35">
      <c r="A36" s="83" t="s">
        <v>43</v>
      </c>
      <c r="B36" s="84"/>
      <c r="C36" s="85"/>
      <c r="D36" s="204"/>
      <c r="E36" s="75" t="s">
        <v>32</v>
      </c>
      <c r="F36" s="76"/>
      <c r="G36" s="77" t="s">
        <v>30</v>
      </c>
      <c r="H36" s="86"/>
      <c r="I36" s="161"/>
      <c r="J36" s="193"/>
      <c r="K36" s="36" t="e">
        <f>VLOOKUP(J36,'Databáze letišť'!$A$1:$G$250,2,FALSE)</f>
        <v>#N/A</v>
      </c>
      <c r="L36" s="36" t="e">
        <f>VLOOKUP(J36,'Databáze letišť'!$A$1:$G$250,3,FALSE)</f>
        <v>#N/A</v>
      </c>
      <c r="M36" s="36" t="e">
        <f>VLOOKUP(J36,'Databáze letišť'!$A$1:$G$250,4,FALSE)</f>
        <v>#N/A</v>
      </c>
      <c r="N36" s="36" t="e">
        <f>VLOOKUP(J36,'Databáze letišť'!$A$1:$G$250,5,FALSE)</f>
        <v>#N/A</v>
      </c>
      <c r="O36" s="36" t="e">
        <f>VLOOKUP(J36,'Databáze letišť'!$A$1:$G$250,6,FALSE)</f>
        <v>#N/A</v>
      </c>
      <c r="P36" s="36" t="e">
        <f>VLOOKUP(J36,'Databáze letišť'!$A$1:$G$250,7,FALSE)</f>
        <v>#N/A</v>
      </c>
    </row>
    <row r="37" spans="1:16" x14ac:dyDescent="0.3">
      <c r="J37" s="162"/>
      <c r="K37" s="163"/>
      <c r="L37" s="127"/>
      <c r="M37" s="127"/>
      <c r="N37" s="127"/>
      <c r="O37" s="127"/>
      <c r="P37" s="127"/>
    </row>
  </sheetData>
  <sheetProtection algorithmName="SHA-512" hashValue="NYfcxKSOs4sbHVg6ETilgNxauicGpjdC0IDhJ44iTyPJ4Ld9Rhvk+Zk9wziP1ZYHvBii+6OmAShSiqTW+vrlkw==" saltValue="qyNH/l7eaGqx5yi1cy2WPQ==" spinCount="100000" sheet="1" objects="1" scenarios="1" selectLockedCells="1"/>
  <mergeCells count="11">
    <mergeCell ref="A35:C35"/>
    <mergeCell ref="E35:F35"/>
    <mergeCell ref="A36:C36"/>
    <mergeCell ref="E36:F36"/>
    <mergeCell ref="A1:H1"/>
    <mergeCell ref="C2:E2"/>
    <mergeCell ref="C3:E3"/>
    <mergeCell ref="C4:E4"/>
    <mergeCell ref="A5:B5"/>
    <mergeCell ref="A34:C34"/>
    <mergeCell ref="E34:F34"/>
  </mergeCells>
  <conditionalFormatting sqref="K2:P2 K4:P4 K6:P6 K8:P8 K10:P10 K12:P12 K14:P14 K16:P16 K18:P18 K20:P20 K22:P22 K24:P24 K26:P26 K28:P28 K30:P30 K32:P32 K34:P34 L36:P36">
    <cfRule type="containsErrors" dxfId="9" priority="10">
      <formula>ISERROR(K2)</formula>
    </cfRule>
  </conditionalFormatting>
  <conditionalFormatting sqref="K24:P24 K26:P26 K28:P28 K30:P30 K32:P32 K34:P34 K36:P36">
    <cfRule type="containsErrors" dxfId="8" priority="9">
      <formula>ISERROR(K24)</formula>
    </cfRule>
  </conditionalFormatting>
  <conditionalFormatting sqref="K3:P3 K5:P5 K7:P7 K9:P9 K11:P11 K13:P13 K15:P15 K17:P17 K19:P19 K21:P21 K23:P23 K25:P25 K27:P27 K29:P29 K31:P31 K33:P33 K35:P35">
    <cfRule type="containsErrors" dxfId="7" priority="8">
      <formula>ISERROR(K3)</formula>
    </cfRule>
  </conditionalFormatting>
  <conditionalFormatting sqref="K25:P25 K27:P27 K29:P29 K31:P31 K33:P33 K35:P35">
    <cfRule type="containsErrors" dxfId="6" priority="7">
      <formula>ISERROR(K25)</formula>
    </cfRule>
  </conditionalFormatting>
  <conditionalFormatting sqref="F7:F33">
    <cfRule type="cellIs" dxfId="5" priority="6" operator="notEqual">
      <formula>0</formula>
    </cfRule>
  </conditionalFormatting>
  <conditionalFormatting sqref="A9 A11 A13 A15 A17 A19 A21 A23 A25 A27 A29 A31 A33">
    <cfRule type="cellIs" dxfId="4" priority="5" operator="equal">
      <formula>0</formula>
    </cfRule>
  </conditionalFormatting>
  <conditionalFormatting sqref="A32 A30 A28 A26 A24 A22 A20 A18 A16 A14 A12 A10 A8">
    <cfRule type="cellIs" dxfId="3" priority="4" operator="equal">
      <formula>0</formula>
    </cfRule>
  </conditionalFormatting>
  <conditionalFormatting sqref="K36">
    <cfRule type="containsErrors" dxfId="2" priority="3">
      <formula>ISERROR(K36)</formula>
    </cfRule>
  </conditionalFormatting>
  <conditionalFormatting sqref="A9 A11 A13 A15 A17 A19 A21">
    <cfRule type="cellIs" dxfId="1" priority="2" operator="equal">
      <formula>0</formula>
    </cfRule>
  </conditionalFormatting>
  <conditionalFormatting sqref="A20 A18 A16 A14 A12 A10 A8">
    <cfRule type="cellIs" dxfId="0" priority="1" operator="equal">
      <formula>0</formula>
    </cfRule>
  </conditionalFormatting>
  <pageMargins left="0.23622047244094491" right="0.23622047244094491" top="0.39370078740157483" bottom="0.39370078740157483" header="0.31496062992125984" footer="0.31496062992125984"/>
  <pageSetup paperSize="11" scale="69"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3"/>
  <dimension ref="A1:G198"/>
  <sheetViews>
    <sheetView topLeftCell="A25" workbookViewId="0">
      <selection activeCell="C34" sqref="C34"/>
    </sheetView>
  </sheetViews>
  <sheetFormatPr defaultRowHeight="14.4" x14ac:dyDescent="0.3"/>
  <cols>
    <col min="1" max="1" width="8.109375" customWidth="1"/>
    <col min="2" max="2" width="20.109375" bestFit="1" customWidth="1"/>
    <col min="3" max="3" width="10" customWidth="1"/>
    <col min="4" max="4" width="6.109375" customWidth="1"/>
    <col min="5" max="5" width="5.33203125" customWidth="1"/>
    <col min="6" max="6" width="8.44140625" bestFit="1" customWidth="1"/>
    <col min="7" max="7" width="8.33203125" customWidth="1"/>
  </cols>
  <sheetData>
    <row r="1" spans="1:7" ht="15" thickBot="1" x14ac:dyDescent="0.35">
      <c r="A1" s="231" t="s">
        <v>230</v>
      </c>
      <c r="B1" s="232" t="s">
        <v>20</v>
      </c>
      <c r="C1" s="51" t="s">
        <v>23</v>
      </c>
      <c r="D1" s="51" t="s">
        <v>25</v>
      </c>
      <c r="E1" s="51" t="s">
        <v>24</v>
      </c>
      <c r="F1" s="51" t="s">
        <v>26</v>
      </c>
      <c r="G1" s="52" t="s">
        <v>229</v>
      </c>
    </row>
    <row r="2" spans="1:7" x14ac:dyDescent="0.3">
      <c r="A2" s="233" t="s">
        <v>258</v>
      </c>
      <c r="B2" s="234" t="s">
        <v>66</v>
      </c>
      <c r="C2" s="235">
        <v>119.655</v>
      </c>
      <c r="D2" s="236">
        <v>525</v>
      </c>
      <c r="E2" s="236">
        <v>1500</v>
      </c>
      <c r="F2" s="237" t="s">
        <v>49</v>
      </c>
      <c r="G2" s="237" t="s">
        <v>426</v>
      </c>
    </row>
    <row r="3" spans="1:7" x14ac:dyDescent="0.3">
      <c r="A3" s="238" t="s">
        <v>259</v>
      </c>
      <c r="B3" s="239" t="s">
        <v>56</v>
      </c>
      <c r="C3" s="240">
        <v>125.825</v>
      </c>
      <c r="D3" s="241">
        <v>1096</v>
      </c>
      <c r="E3" s="241">
        <v>2100</v>
      </c>
      <c r="F3" s="242" t="s">
        <v>44</v>
      </c>
      <c r="G3" s="242" t="s">
        <v>426</v>
      </c>
    </row>
    <row r="4" spans="1:7" x14ac:dyDescent="0.3">
      <c r="A4" s="238" t="s">
        <v>260</v>
      </c>
      <c r="B4" s="239" t="s">
        <v>57</v>
      </c>
      <c r="C4" s="240">
        <v>118.005</v>
      </c>
      <c r="D4" s="241">
        <v>1322</v>
      </c>
      <c r="E4" s="241">
        <v>2460</v>
      </c>
      <c r="F4" s="242" t="s">
        <v>45</v>
      </c>
      <c r="G4" s="242" t="s">
        <v>29</v>
      </c>
    </row>
    <row r="5" spans="1:7" x14ac:dyDescent="0.3">
      <c r="A5" s="238" t="s">
        <v>261</v>
      </c>
      <c r="B5" s="239" t="s">
        <v>58</v>
      </c>
      <c r="C5" s="240">
        <v>118.28</v>
      </c>
      <c r="D5" s="241">
        <v>774</v>
      </c>
      <c r="E5" s="241">
        <v>1440</v>
      </c>
      <c r="F5" s="242" t="s">
        <v>231</v>
      </c>
      <c r="G5" s="242" t="s">
        <v>242</v>
      </c>
    </row>
    <row r="6" spans="1:7" x14ac:dyDescent="0.3">
      <c r="A6" s="238" t="s">
        <v>262</v>
      </c>
      <c r="B6" s="239" t="s">
        <v>59</v>
      </c>
      <c r="C6" s="240">
        <v>125.825</v>
      </c>
      <c r="D6" s="241">
        <v>1115</v>
      </c>
      <c r="E6" s="241">
        <v>2115</v>
      </c>
      <c r="F6" s="242" t="s">
        <v>232</v>
      </c>
      <c r="G6" s="242" t="s">
        <v>243</v>
      </c>
    </row>
    <row r="7" spans="1:7" x14ac:dyDescent="0.3">
      <c r="A7" s="238" t="s">
        <v>263</v>
      </c>
      <c r="B7" s="239" t="s">
        <v>60</v>
      </c>
      <c r="C7" s="240">
        <v>125.825</v>
      </c>
      <c r="D7" s="241">
        <v>649</v>
      </c>
      <c r="E7" s="241">
        <v>1650</v>
      </c>
      <c r="F7" s="242" t="s">
        <v>233</v>
      </c>
      <c r="G7" s="242" t="s">
        <v>244</v>
      </c>
    </row>
    <row r="8" spans="1:7" x14ac:dyDescent="0.3">
      <c r="A8" s="238" t="s">
        <v>264</v>
      </c>
      <c r="B8" s="239" t="s">
        <v>55</v>
      </c>
      <c r="C8" s="240">
        <v>118.75</v>
      </c>
      <c r="D8" s="241">
        <v>558</v>
      </c>
      <c r="E8" s="241">
        <v>1560</v>
      </c>
      <c r="F8" s="242" t="s">
        <v>40</v>
      </c>
      <c r="G8" s="242" t="s">
        <v>426</v>
      </c>
    </row>
    <row r="9" spans="1:7" x14ac:dyDescent="0.3">
      <c r="A9" s="238" t="s">
        <v>265</v>
      </c>
      <c r="B9" s="239" t="s">
        <v>63</v>
      </c>
      <c r="C9" s="240">
        <v>125.825</v>
      </c>
      <c r="D9" s="241">
        <v>1247</v>
      </c>
      <c r="E9" s="241">
        <v>2250</v>
      </c>
      <c r="F9" s="242" t="s">
        <v>39</v>
      </c>
      <c r="G9" s="242" t="s">
        <v>426</v>
      </c>
    </row>
    <row r="10" spans="1:7" x14ac:dyDescent="0.3">
      <c r="A10" s="238" t="s">
        <v>266</v>
      </c>
      <c r="B10" s="239" t="s">
        <v>61</v>
      </c>
      <c r="C10" s="240">
        <v>125.825</v>
      </c>
      <c r="D10" s="241">
        <v>1804</v>
      </c>
      <c r="E10" s="241">
        <v>2800</v>
      </c>
      <c r="F10" s="242" t="s">
        <v>42</v>
      </c>
      <c r="G10" s="242" t="s">
        <v>38</v>
      </c>
    </row>
    <row r="11" spans="1:7" x14ac:dyDescent="0.3">
      <c r="A11" s="238" t="s">
        <v>267</v>
      </c>
      <c r="B11" s="239" t="s">
        <v>62</v>
      </c>
      <c r="C11" s="240">
        <v>125.825</v>
      </c>
      <c r="D11" s="241">
        <v>634</v>
      </c>
      <c r="E11" s="241">
        <v>1634</v>
      </c>
      <c r="F11" s="242" t="s">
        <v>46</v>
      </c>
      <c r="G11" s="242" t="s">
        <v>426</v>
      </c>
    </row>
    <row r="12" spans="1:7" x14ac:dyDescent="0.3">
      <c r="A12" s="238" t="s">
        <v>268</v>
      </c>
      <c r="B12" s="239" t="s">
        <v>65</v>
      </c>
      <c r="C12" s="240">
        <v>123.49</v>
      </c>
      <c r="D12" s="241">
        <v>1342</v>
      </c>
      <c r="E12" s="241">
        <v>2330</v>
      </c>
      <c r="F12" s="242" t="s">
        <v>48</v>
      </c>
      <c r="G12" s="242" t="s">
        <v>426</v>
      </c>
    </row>
    <row r="13" spans="1:7" x14ac:dyDescent="0.3">
      <c r="A13" s="238" t="s">
        <v>269</v>
      </c>
      <c r="B13" s="239" t="s">
        <v>67</v>
      </c>
      <c r="C13" s="240">
        <v>134.30500000000001</v>
      </c>
      <c r="D13" s="241">
        <v>1398</v>
      </c>
      <c r="E13" s="241">
        <v>2500</v>
      </c>
      <c r="F13" s="242" t="s">
        <v>47</v>
      </c>
      <c r="G13" s="242" t="s">
        <v>426</v>
      </c>
    </row>
    <row r="14" spans="1:7" x14ac:dyDescent="0.3">
      <c r="A14" s="238" t="s">
        <v>270</v>
      </c>
      <c r="B14" s="239" t="s">
        <v>68</v>
      </c>
      <c r="C14" s="240">
        <v>125.825</v>
      </c>
      <c r="D14" s="241">
        <v>1247</v>
      </c>
      <c r="E14" s="241">
        <v>2250</v>
      </c>
      <c r="F14" s="242" t="s">
        <v>29</v>
      </c>
      <c r="G14" s="242" t="s">
        <v>426</v>
      </c>
    </row>
    <row r="15" spans="1:7" x14ac:dyDescent="0.3">
      <c r="A15" s="238" t="s">
        <v>271</v>
      </c>
      <c r="B15" s="239" t="s">
        <v>69</v>
      </c>
      <c r="C15" s="240">
        <v>120.33</v>
      </c>
      <c r="D15" s="241">
        <v>1266</v>
      </c>
      <c r="E15" s="241">
        <v>2266</v>
      </c>
      <c r="F15" s="242" t="s">
        <v>231</v>
      </c>
      <c r="G15" s="242" t="s">
        <v>242</v>
      </c>
    </row>
    <row r="16" spans="1:7" x14ac:dyDescent="0.3">
      <c r="A16" s="238" t="s">
        <v>272</v>
      </c>
      <c r="B16" s="239" t="s">
        <v>70</v>
      </c>
      <c r="C16" s="240">
        <v>125.825</v>
      </c>
      <c r="D16" s="241">
        <v>1942</v>
      </c>
      <c r="E16" s="241">
        <v>2950</v>
      </c>
      <c r="F16" s="242" t="s">
        <v>46</v>
      </c>
      <c r="G16" s="242" t="s">
        <v>426</v>
      </c>
    </row>
    <row r="17" spans="1:7" x14ac:dyDescent="0.3">
      <c r="A17" s="238" t="s">
        <v>273</v>
      </c>
      <c r="B17" s="239" t="s">
        <v>72</v>
      </c>
      <c r="C17" s="240">
        <v>120.33</v>
      </c>
      <c r="D17" s="241">
        <v>1926</v>
      </c>
      <c r="E17" s="241">
        <v>2900</v>
      </c>
      <c r="F17" s="242" t="s">
        <v>47</v>
      </c>
      <c r="G17" s="242" t="s">
        <v>426</v>
      </c>
    </row>
    <row r="18" spans="1:7" x14ac:dyDescent="0.3">
      <c r="A18" s="238" t="s">
        <v>274</v>
      </c>
      <c r="B18" s="239" t="s">
        <v>100</v>
      </c>
      <c r="C18" s="150">
        <v>122.205</v>
      </c>
      <c r="D18" s="137">
        <v>1585</v>
      </c>
      <c r="E18" s="137">
        <v>2600</v>
      </c>
      <c r="F18" s="243" t="s">
        <v>53</v>
      </c>
      <c r="G18" s="243" t="s">
        <v>426</v>
      </c>
    </row>
    <row r="19" spans="1:7" x14ac:dyDescent="0.3">
      <c r="A19" s="238" t="s">
        <v>275</v>
      </c>
      <c r="B19" s="239" t="s">
        <v>76</v>
      </c>
      <c r="C19" s="240">
        <v>125.825</v>
      </c>
      <c r="D19" s="241">
        <v>1247</v>
      </c>
      <c r="E19" s="241">
        <v>2000</v>
      </c>
      <c r="F19" s="242" t="s">
        <v>234</v>
      </c>
      <c r="G19" s="242" t="s">
        <v>245</v>
      </c>
    </row>
    <row r="20" spans="1:7" x14ac:dyDescent="0.3">
      <c r="A20" s="238" t="s">
        <v>276</v>
      </c>
      <c r="B20" s="239" t="s">
        <v>73</v>
      </c>
      <c r="C20" s="240">
        <v>123.59</v>
      </c>
      <c r="D20" s="241">
        <v>929</v>
      </c>
      <c r="E20" s="241">
        <v>1920</v>
      </c>
      <c r="F20" s="242" t="s">
        <v>36</v>
      </c>
      <c r="G20" s="242" t="s">
        <v>426</v>
      </c>
    </row>
    <row r="21" spans="1:7" x14ac:dyDescent="0.3">
      <c r="A21" s="238" t="s">
        <v>277</v>
      </c>
      <c r="B21" s="239" t="s">
        <v>136</v>
      </c>
      <c r="C21" s="150">
        <v>122.405</v>
      </c>
      <c r="D21" s="137">
        <v>925</v>
      </c>
      <c r="E21" s="137">
        <v>2000</v>
      </c>
      <c r="F21" s="243" t="s">
        <v>46</v>
      </c>
      <c r="G21" s="243" t="s">
        <v>426</v>
      </c>
    </row>
    <row r="22" spans="1:7" x14ac:dyDescent="0.3">
      <c r="A22" s="238" t="s">
        <v>278</v>
      </c>
      <c r="B22" s="239" t="s">
        <v>101</v>
      </c>
      <c r="C22" s="150">
        <v>120.675</v>
      </c>
      <c r="D22" s="137">
        <v>866</v>
      </c>
      <c r="E22" s="137">
        <v>1866</v>
      </c>
      <c r="F22" s="243" t="s">
        <v>41</v>
      </c>
      <c r="G22" s="243" t="s">
        <v>426</v>
      </c>
    </row>
    <row r="23" spans="1:7" x14ac:dyDescent="0.3">
      <c r="A23" s="238" t="s">
        <v>279</v>
      </c>
      <c r="B23" s="239" t="s">
        <v>106</v>
      </c>
      <c r="C23" s="150">
        <v>122.80500000000001</v>
      </c>
      <c r="D23" s="137">
        <v>978</v>
      </c>
      <c r="E23" s="137">
        <v>2300</v>
      </c>
      <c r="F23" s="243" t="s">
        <v>45</v>
      </c>
      <c r="G23" s="243" t="s">
        <v>426</v>
      </c>
    </row>
    <row r="24" spans="1:7" x14ac:dyDescent="0.3">
      <c r="A24" s="238" t="s">
        <v>280</v>
      </c>
      <c r="B24" s="239" t="s">
        <v>75</v>
      </c>
      <c r="C24" s="240">
        <v>135.93</v>
      </c>
      <c r="D24" s="241">
        <v>1417</v>
      </c>
      <c r="E24" s="241">
        <v>2400</v>
      </c>
      <c r="F24" s="242" t="s">
        <v>29</v>
      </c>
      <c r="G24" s="242" t="s">
        <v>426</v>
      </c>
    </row>
    <row r="25" spans="1:7" x14ac:dyDescent="0.3">
      <c r="A25" s="238" t="s">
        <v>281</v>
      </c>
      <c r="B25" s="239" t="s">
        <v>103</v>
      </c>
      <c r="C25" s="150">
        <v>122.205</v>
      </c>
      <c r="D25" s="137">
        <v>1946</v>
      </c>
      <c r="E25" s="137">
        <v>2800</v>
      </c>
      <c r="F25" s="243" t="s">
        <v>40</v>
      </c>
      <c r="G25" s="243" t="s">
        <v>426</v>
      </c>
    </row>
    <row r="26" spans="1:7" x14ac:dyDescent="0.3">
      <c r="A26" s="238" t="s">
        <v>282</v>
      </c>
      <c r="B26" s="239" t="s">
        <v>74</v>
      </c>
      <c r="C26" s="240">
        <v>125.825</v>
      </c>
      <c r="D26" s="241">
        <v>1352</v>
      </c>
      <c r="E26" s="241">
        <v>2350</v>
      </c>
      <c r="F26" s="242" t="s">
        <v>41</v>
      </c>
      <c r="G26" s="242" t="s">
        <v>426</v>
      </c>
    </row>
    <row r="27" spans="1:7" x14ac:dyDescent="0.3">
      <c r="A27" s="238" t="s">
        <v>435</v>
      </c>
      <c r="B27" s="239" t="s">
        <v>436</v>
      </c>
      <c r="C27" s="240">
        <v>130.27500000000001</v>
      </c>
      <c r="D27" s="244" t="s">
        <v>426</v>
      </c>
      <c r="E27" s="244" t="s">
        <v>426</v>
      </c>
      <c r="F27" s="243" t="s">
        <v>426</v>
      </c>
      <c r="G27" s="243" t="s">
        <v>426</v>
      </c>
    </row>
    <row r="28" spans="1:7" x14ac:dyDescent="0.3">
      <c r="A28" s="238" t="s">
        <v>434</v>
      </c>
      <c r="B28" s="239" t="s">
        <v>71</v>
      </c>
      <c r="C28" s="240">
        <v>134.20500000000001</v>
      </c>
      <c r="D28" s="241">
        <v>794</v>
      </c>
      <c r="E28" s="241">
        <v>2300</v>
      </c>
      <c r="F28" s="242" t="s">
        <v>36</v>
      </c>
      <c r="G28" s="242" t="s">
        <v>426</v>
      </c>
    </row>
    <row r="29" spans="1:7" x14ac:dyDescent="0.3">
      <c r="A29" s="238" t="s">
        <v>283</v>
      </c>
      <c r="B29" s="239" t="s">
        <v>77</v>
      </c>
      <c r="C29" s="240">
        <v>125.825</v>
      </c>
      <c r="D29" s="241">
        <v>1634</v>
      </c>
      <c r="E29" s="241">
        <v>2600</v>
      </c>
      <c r="F29" s="242" t="s">
        <v>48</v>
      </c>
      <c r="G29" s="242" t="s">
        <v>426</v>
      </c>
    </row>
    <row r="30" spans="1:7" x14ac:dyDescent="0.3">
      <c r="A30" s="238" t="s">
        <v>284</v>
      </c>
      <c r="B30" s="239" t="s">
        <v>78</v>
      </c>
      <c r="C30" s="240">
        <v>125.825</v>
      </c>
      <c r="D30" s="241">
        <v>751</v>
      </c>
      <c r="E30" s="241">
        <v>1750</v>
      </c>
      <c r="F30" s="242" t="s">
        <v>48</v>
      </c>
      <c r="G30" s="242" t="s">
        <v>426</v>
      </c>
    </row>
    <row r="31" spans="1:7" x14ac:dyDescent="0.3">
      <c r="A31" s="238" t="s">
        <v>285</v>
      </c>
      <c r="B31" s="239" t="s">
        <v>83</v>
      </c>
      <c r="C31" s="240">
        <v>119.61</v>
      </c>
      <c r="D31" s="241">
        <v>925</v>
      </c>
      <c r="E31" s="241">
        <v>2000</v>
      </c>
      <c r="F31" s="242" t="s">
        <v>47</v>
      </c>
      <c r="G31" s="242" t="s">
        <v>426</v>
      </c>
    </row>
    <row r="32" spans="1:7" x14ac:dyDescent="0.3">
      <c r="A32" s="238" t="s">
        <v>286</v>
      </c>
      <c r="B32" s="239" t="s">
        <v>80</v>
      </c>
      <c r="C32" s="240">
        <v>125.825</v>
      </c>
      <c r="D32" s="241">
        <v>1542</v>
      </c>
      <c r="E32" s="241">
        <v>2500</v>
      </c>
      <c r="F32" s="242" t="s">
        <v>51</v>
      </c>
      <c r="G32" s="242" t="s">
        <v>426</v>
      </c>
    </row>
    <row r="33" spans="1:7" x14ac:dyDescent="0.3">
      <c r="A33" s="238" t="s">
        <v>287</v>
      </c>
      <c r="B33" s="239" t="s">
        <v>79</v>
      </c>
      <c r="C33" s="240">
        <v>125.825</v>
      </c>
      <c r="D33" s="241">
        <v>1739</v>
      </c>
      <c r="E33" s="241">
        <v>2750</v>
      </c>
      <c r="F33" s="242" t="s">
        <v>50</v>
      </c>
      <c r="G33" s="242" t="s">
        <v>246</v>
      </c>
    </row>
    <row r="34" spans="1:7" x14ac:dyDescent="0.3">
      <c r="A34" s="238" t="s">
        <v>288</v>
      </c>
      <c r="B34" s="239" t="s">
        <v>81</v>
      </c>
      <c r="C34" s="240">
        <v>125.825</v>
      </c>
      <c r="D34" s="241">
        <v>1509</v>
      </c>
      <c r="E34" s="241">
        <v>2500</v>
      </c>
      <c r="F34" s="242" t="s">
        <v>40</v>
      </c>
      <c r="G34" s="242" t="s">
        <v>426</v>
      </c>
    </row>
    <row r="35" spans="1:7" x14ac:dyDescent="0.3">
      <c r="A35" s="238" t="s">
        <v>289</v>
      </c>
      <c r="B35" s="239" t="s">
        <v>82</v>
      </c>
      <c r="C35" s="240">
        <v>125.825</v>
      </c>
      <c r="D35" s="241">
        <v>728</v>
      </c>
      <c r="E35" s="241">
        <v>1700</v>
      </c>
      <c r="F35" s="242" t="s">
        <v>40</v>
      </c>
      <c r="G35" s="242" t="s">
        <v>426</v>
      </c>
    </row>
    <row r="36" spans="1:7" x14ac:dyDescent="0.3">
      <c r="A36" s="238" t="s">
        <v>290</v>
      </c>
      <c r="B36" s="239" t="s">
        <v>84</v>
      </c>
      <c r="C36" s="240">
        <v>123.5</v>
      </c>
      <c r="D36" s="241">
        <v>1575</v>
      </c>
      <c r="E36" s="241">
        <v>2560</v>
      </c>
      <c r="F36" s="242" t="s">
        <v>52</v>
      </c>
      <c r="G36" s="242" t="s">
        <v>426</v>
      </c>
    </row>
    <row r="37" spans="1:7" x14ac:dyDescent="0.3">
      <c r="A37" s="238" t="s">
        <v>291</v>
      </c>
      <c r="B37" s="239" t="s">
        <v>88</v>
      </c>
      <c r="C37" s="150">
        <v>125.825</v>
      </c>
      <c r="D37" s="137">
        <v>779</v>
      </c>
      <c r="E37" s="137">
        <v>1780</v>
      </c>
      <c r="F37" s="243" t="s">
        <v>42</v>
      </c>
      <c r="G37" s="243" t="s">
        <v>426</v>
      </c>
    </row>
    <row r="38" spans="1:7" x14ac:dyDescent="0.3">
      <c r="A38" s="238" t="s">
        <v>292</v>
      </c>
      <c r="B38" s="239" t="s">
        <v>85</v>
      </c>
      <c r="C38" s="240">
        <v>123.49</v>
      </c>
      <c r="D38" s="241">
        <v>1440</v>
      </c>
      <c r="E38" s="241">
        <v>2420</v>
      </c>
      <c r="F38" s="242" t="s">
        <v>49</v>
      </c>
      <c r="G38" s="242" t="s">
        <v>426</v>
      </c>
    </row>
    <row r="39" spans="1:7" x14ac:dyDescent="0.3">
      <c r="A39" s="238" t="s">
        <v>293</v>
      </c>
      <c r="B39" s="239" t="s">
        <v>86</v>
      </c>
      <c r="C39" s="150">
        <v>125.825</v>
      </c>
      <c r="D39" s="137">
        <v>2618</v>
      </c>
      <c r="E39" s="137">
        <v>3600</v>
      </c>
      <c r="F39" s="243" t="s">
        <v>45</v>
      </c>
      <c r="G39" s="243" t="s">
        <v>426</v>
      </c>
    </row>
    <row r="40" spans="1:7" x14ac:dyDescent="0.3">
      <c r="A40" s="238" t="s">
        <v>294</v>
      </c>
      <c r="B40" s="239" t="s">
        <v>188</v>
      </c>
      <c r="C40" s="150">
        <v>125.825</v>
      </c>
      <c r="D40" s="137">
        <v>1909</v>
      </c>
      <c r="E40" s="137">
        <v>2900</v>
      </c>
      <c r="F40" s="243" t="s">
        <v>240</v>
      </c>
      <c r="G40" s="243" t="s">
        <v>251</v>
      </c>
    </row>
    <row r="41" spans="1:7" x14ac:dyDescent="0.3">
      <c r="A41" s="238" t="s">
        <v>295</v>
      </c>
      <c r="B41" s="239" t="s">
        <v>87</v>
      </c>
      <c r="C41" s="150">
        <v>125.825</v>
      </c>
      <c r="D41" s="137">
        <v>774</v>
      </c>
      <c r="E41" s="137">
        <v>1774</v>
      </c>
      <c r="F41" s="243" t="s">
        <v>235</v>
      </c>
      <c r="G41" s="243" t="s">
        <v>247</v>
      </c>
    </row>
    <row r="42" spans="1:7" x14ac:dyDescent="0.3">
      <c r="A42" s="238" t="s">
        <v>296</v>
      </c>
      <c r="B42" s="239" t="s">
        <v>89</v>
      </c>
      <c r="C42" s="150">
        <v>128.905</v>
      </c>
      <c r="D42" s="137">
        <v>1519</v>
      </c>
      <c r="E42" s="137">
        <v>2500</v>
      </c>
      <c r="F42" s="243" t="s">
        <v>52</v>
      </c>
      <c r="G42" s="243" t="s">
        <v>426</v>
      </c>
    </row>
    <row r="43" spans="1:7" x14ac:dyDescent="0.3">
      <c r="A43" s="238" t="s">
        <v>297</v>
      </c>
      <c r="B43" s="239" t="s">
        <v>92</v>
      </c>
      <c r="C43" s="150">
        <v>120.315</v>
      </c>
      <c r="D43" s="137">
        <v>919</v>
      </c>
      <c r="E43" s="137">
        <v>1900</v>
      </c>
      <c r="F43" s="243" t="s">
        <v>42</v>
      </c>
      <c r="G43" s="243" t="s">
        <v>426</v>
      </c>
    </row>
    <row r="44" spans="1:7" x14ac:dyDescent="0.3">
      <c r="A44" s="238" t="s">
        <v>298</v>
      </c>
      <c r="B44" s="239" t="s">
        <v>90</v>
      </c>
      <c r="C44" s="150">
        <v>120.905</v>
      </c>
      <c r="D44" s="137">
        <v>1480</v>
      </c>
      <c r="E44" s="137">
        <v>2460</v>
      </c>
      <c r="F44" s="243" t="s">
        <v>44</v>
      </c>
      <c r="G44" s="243" t="s">
        <v>426</v>
      </c>
    </row>
    <row r="45" spans="1:7" x14ac:dyDescent="0.3">
      <c r="A45" s="238" t="s">
        <v>257</v>
      </c>
      <c r="B45" s="239" t="s">
        <v>96</v>
      </c>
      <c r="C45" s="150">
        <v>122.005</v>
      </c>
      <c r="D45" s="137">
        <v>800</v>
      </c>
      <c r="E45" s="137">
        <v>1800</v>
      </c>
      <c r="F45" s="243" t="s">
        <v>41</v>
      </c>
      <c r="G45" s="245" t="s">
        <v>426</v>
      </c>
    </row>
    <row r="46" spans="1:7" x14ac:dyDescent="0.3">
      <c r="A46" s="238" t="s">
        <v>299</v>
      </c>
      <c r="B46" s="239" t="s">
        <v>97</v>
      </c>
      <c r="C46" s="150">
        <v>123.51</v>
      </c>
      <c r="D46" s="137">
        <v>797</v>
      </c>
      <c r="E46" s="137">
        <v>1800</v>
      </c>
      <c r="F46" s="243" t="s">
        <v>53</v>
      </c>
      <c r="G46" s="243" t="s">
        <v>426</v>
      </c>
    </row>
    <row r="47" spans="1:7" x14ac:dyDescent="0.3">
      <c r="A47" s="238" t="s">
        <v>300</v>
      </c>
      <c r="B47" s="239" t="s">
        <v>95</v>
      </c>
      <c r="C47" s="150">
        <v>134.815</v>
      </c>
      <c r="D47" s="137">
        <v>912</v>
      </c>
      <c r="E47" s="137">
        <v>1600</v>
      </c>
      <c r="F47" s="243" t="s">
        <v>29</v>
      </c>
      <c r="G47" s="243" t="s">
        <v>426</v>
      </c>
    </row>
    <row r="48" spans="1:7" x14ac:dyDescent="0.3">
      <c r="A48" s="238" t="s">
        <v>301</v>
      </c>
      <c r="B48" s="239" t="s">
        <v>94</v>
      </c>
      <c r="C48" s="150">
        <v>130.20500000000001</v>
      </c>
      <c r="D48" s="137">
        <v>1621</v>
      </c>
      <c r="E48" s="137">
        <v>2600</v>
      </c>
      <c r="F48" s="243" t="s">
        <v>45</v>
      </c>
      <c r="G48" s="243" t="s">
        <v>426</v>
      </c>
    </row>
    <row r="49" spans="1:7" x14ac:dyDescent="0.3">
      <c r="A49" s="238" t="s">
        <v>302</v>
      </c>
      <c r="B49" s="239" t="s">
        <v>93</v>
      </c>
      <c r="C49" s="150">
        <v>135.58000000000001</v>
      </c>
      <c r="D49" s="137">
        <v>1214</v>
      </c>
      <c r="E49" s="137">
        <v>2200</v>
      </c>
      <c r="F49" s="243" t="s">
        <v>51</v>
      </c>
      <c r="G49" s="243" t="s">
        <v>426</v>
      </c>
    </row>
    <row r="50" spans="1:7" x14ac:dyDescent="0.3">
      <c r="A50" s="238" t="s">
        <v>303</v>
      </c>
      <c r="B50" s="239" t="s">
        <v>102</v>
      </c>
      <c r="C50" s="150">
        <v>123.605</v>
      </c>
      <c r="D50" s="137">
        <v>1132</v>
      </c>
      <c r="E50" s="137">
        <v>2130</v>
      </c>
      <c r="F50" s="243" t="s">
        <v>54</v>
      </c>
      <c r="G50" s="243" t="s">
        <v>48</v>
      </c>
    </row>
    <row r="51" spans="1:7" x14ac:dyDescent="0.3">
      <c r="A51" s="238" t="s">
        <v>304</v>
      </c>
      <c r="B51" s="239" t="s">
        <v>98</v>
      </c>
      <c r="C51" s="150">
        <v>125.825</v>
      </c>
      <c r="D51" s="137">
        <v>1150</v>
      </c>
      <c r="E51" s="137">
        <v>2150</v>
      </c>
      <c r="F51" s="243" t="s">
        <v>52</v>
      </c>
      <c r="G51" s="243" t="s">
        <v>426</v>
      </c>
    </row>
    <row r="52" spans="1:7" x14ac:dyDescent="0.3">
      <c r="A52" s="238" t="s">
        <v>305</v>
      </c>
      <c r="B52" s="239" t="s">
        <v>99</v>
      </c>
      <c r="C52" s="150">
        <v>125.825</v>
      </c>
      <c r="D52" s="137">
        <v>902</v>
      </c>
      <c r="E52" s="137">
        <v>1900</v>
      </c>
      <c r="F52" s="243" t="s">
        <v>49</v>
      </c>
      <c r="G52" s="243" t="s">
        <v>426</v>
      </c>
    </row>
    <row r="53" spans="1:7" x14ac:dyDescent="0.3">
      <c r="A53" s="238" t="s">
        <v>306</v>
      </c>
      <c r="B53" s="239" t="s">
        <v>104</v>
      </c>
      <c r="C53" s="150">
        <v>125.825</v>
      </c>
      <c r="D53" s="137">
        <v>1076</v>
      </c>
      <c r="E53" s="137">
        <v>2100</v>
      </c>
      <c r="F53" s="243" t="s">
        <v>29</v>
      </c>
      <c r="G53" s="243" t="s">
        <v>426</v>
      </c>
    </row>
    <row r="54" spans="1:7" x14ac:dyDescent="0.3">
      <c r="A54" s="238" t="s">
        <v>307</v>
      </c>
      <c r="B54" s="239" t="s">
        <v>105</v>
      </c>
      <c r="C54" s="150">
        <v>125.825</v>
      </c>
      <c r="D54" s="137">
        <v>1207</v>
      </c>
      <c r="E54" s="137">
        <v>2200</v>
      </c>
      <c r="F54" s="243" t="s">
        <v>233</v>
      </c>
      <c r="G54" s="243" t="s">
        <v>244</v>
      </c>
    </row>
    <row r="55" spans="1:7" x14ac:dyDescent="0.3">
      <c r="A55" s="238" t="s">
        <v>308</v>
      </c>
      <c r="B55" s="239" t="s">
        <v>107</v>
      </c>
      <c r="C55" s="150">
        <v>125.825</v>
      </c>
      <c r="D55" s="137">
        <v>1257</v>
      </c>
      <c r="E55" s="137">
        <v>2257</v>
      </c>
      <c r="F55" s="243" t="s">
        <v>47</v>
      </c>
      <c r="G55" s="243" t="s">
        <v>426</v>
      </c>
    </row>
    <row r="56" spans="1:7" x14ac:dyDescent="0.3">
      <c r="A56" s="238" t="s">
        <v>309</v>
      </c>
      <c r="B56" s="239" t="s">
        <v>108</v>
      </c>
      <c r="C56" s="150">
        <v>119.105</v>
      </c>
      <c r="D56" s="137">
        <v>891</v>
      </c>
      <c r="E56" s="137">
        <v>1900</v>
      </c>
      <c r="F56" s="243" t="s">
        <v>48</v>
      </c>
      <c r="G56" s="243" t="s">
        <v>426</v>
      </c>
    </row>
    <row r="57" spans="1:7" x14ac:dyDescent="0.3">
      <c r="A57" s="238" t="s">
        <v>310</v>
      </c>
      <c r="B57" s="239" t="s">
        <v>110</v>
      </c>
      <c r="C57" s="150">
        <v>118.08</v>
      </c>
      <c r="D57" s="137">
        <v>863</v>
      </c>
      <c r="E57" s="137">
        <v>1900</v>
      </c>
      <c r="F57" s="243" t="s">
        <v>42</v>
      </c>
      <c r="G57" s="243" t="s">
        <v>426</v>
      </c>
    </row>
    <row r="58" spans="1:7" x14ac:dyDescent="0.3">
      <c r="A58" s="238" t="s">
        <v>311</v>
      </c>
      <c r="B58" s="239" t="s">
        <v>109</v>
      </c>
      <c r="C58" s="150">
        <v>125.825</v>
      </c>
      <c r="D58" s="137">
        <v>1568</v>
      </c>
      <c r="E58" s="137">
        <v>2668</v>
      </c>
      <c r="F58" s="243" t="s">
        <v>29</v>
      </c>
      <c r="G58" s="243" t="s">
        <v>426</v>
      </c>
    </row>
    <row r="59" spans="1:7" x14ac:dyDescent="0.3">
      <c r="A59" s="238" t="s">
        <v>312</v>
      </c>
      <c r="B59" s="239" t="s">
        <v>112</v>
      </c>
      <c r="C59" s="150">
        <v>123.605</v>
      </c>
      <c r="D59" s="137">
        <v>1683</v>
      </c>
      <c r="E59" s="137">
        <v>2680</v>
      </c>
      <c r="F59" s="243" t="s">
        <v>51</v>
      </c>
      <c r="G59" s="243" t="s">
        <v>426</v>
      </c>
    </row>
    <row r="60" spans="1:7" x14ac:dyDescent="0.3">
      <c r="A60" s="238" t="s">
        <v>313</v>
      </c>
      <c r="B60" s="239" t="s">
        <v>111</v>
      </c>
      <c r="C60" s="150">
        <v>123.49</v>
      </c>
      <c r="D60" s="137">
        <v>1821</v>
      </c>
      <c r="E60" s="137">
        <v>2800</v>
      </c>
      <c r="F60" s="243" t="s">
        <v>47</v>
      </c>
      <c r="G60" s="243" t="s">
        <v>426</v>
      </c>
    </row>
    <row r="61" spans="1:7" x14ac:dyDescent="0.3">
      <c r="A61" s="238" t="s">
        <v>314</v>
      </c>
      <c r="B61" s="239" t="s">
        <v>113</v>
      </c>
      <c r="C61" s="150">
        <v>125.825</v>
      </c>
      <c r="D61" s="137">
        <v>1683</v>
      </c>
      <c r="E61" s="137">
        <v>2700</v>
      </c>
      <c r="F61" s="243" t="s">
        <v>46</v>
      </c>
      <c r="G61" s="243" t="s">
        <v>426</v>
      </c>
    </row>
    <row r="62" spans="1:7" x14ac:dyDescent="0.3">
      <c r="A62" s="238" t="s">
        <v>315</v>
      </c>
      <c r="B62" s="239" t="s">
        <v>124</v>
      </c>
      <c r="C62" s="150">
        <v>133.155</v>
      </c>
      <c r="D62" s="137">
        <v>1834</v>
      </c>
      <c r="E62" s="137">
        <v>2800</v>
      </c>
      <c r="F62" s="243" t="s">
        <v>48</v>
      </c>
      <c r="G62" s="243" t="s">
        <v>426</v>
      </c>
    </row>
    <row r="63" spans="1:7" x14ac:dyDescent="0.3">
      <c r="A63" s="238" t="s">
        <v>316</v>
      </c>
      <c r="B63" s="239" t="s">
        <v>114</v>
      </c>
      <c r="C63" s="150">
        <v>125.825</v>
      </c>
      <c r="D63" s="137">
        <v>2100</v>
      </c>
      <c r="E63" s="137">
        <v>3100</v>
      </c>
      <c r="F63" s="243" t="s">
        <v>49</v>
      </c>
      <c r="G63" s="243" t="s">
        <v>426</v>
      </c>
    </row>
    <row r="64" spans="1:7" x14ac:dyDescent="0.3">
      <c r="A64" s="238" t="s">
        <v>441</v>
      </c>
      <c r="B64" s="239" t="s">
        <v>442</v>
      </c>
      <c r="C64" s="150">
        <v>124.68</v>
      </c>
      <c r="D64" s="244" t="s">
        <v>426</v>
      </c>
      <c r="E64" s="244" t="s">
        <v>426</v>
      </c>
      <c r="F64" s="243" t="s">
        <v>426</v>
      </c>
      <c r="G64" s="243" t="s">
        <v>426</v>
      </c>
    </row>
    <row r="65" spans="1:7" x14ac:dyDescent="0.3">
      <c r="A65" s="238" t="s">
        <v>440</v>
      </c>
      <c r="B65" s="239" t="s">
        <v>167</v>
      </c>
      <c r="C65" s="150">
        <v>120.88</v>
      </c>
      <c r="D65" s="137">
        <v>939</v>
      </c>
      <c r="E65" s="137">
        <v>1939</v>
      </c>
      <c r="F65" s="243" t="s">
        <v>45</v>
      </c>
      <c r="G65" s="243" t="s">
        <v>426</v>
      </c>
    </row>
    <row r="66" spans="1:7" x14ac:dyDescent="0.3">
      <c r="A66" s="238" t="s">
        <v>317</v>
      </c>
      <c r="B66" s="239" t="s">
        <v>125</v>
      </c>
      <c r="C66" s="150">
        <v>122.79</v>
      </c>
      <c r="D66" s="137">
        <v>2077</v>
      </c>
      <c r="E66" s="137">
        <v>2950</v>
      </c>
      <c r="F66" s="243" t="s">
        <v>49</v>
      </c>
      <c r="G66" s="243" t="s">
        <v>426</v>
      </c>
    </row>
    <row r="67" spans="1:7" x14ac:dyDescent="0.3">
      <c r="A67" s="238" t="s">
        <v>318</v>
      </c>
      <c r="B67" s="239" t="s">
        <v>116</v>
      </c>
      <c r="C67" s="150">
        <v>123.48</v>
      </c>
      <c r="D67" s="137">
        <v>1419</v>
      </c>
      <c r="E67" s="137">
        <v>2000</v>
      </c>
      <c r="F67" s="243" t="s">
        <v>42</v>
      </c>
      <c r="G67" s="243" t="s">
        <v>426</v>
      </c>
    </row>
    <row r="68" spans="1:7" x14ac:dyDescent="0.3">
      <c r="A68" s="238" t="s">
        <v>319</v>
      </c>
      <c r="B68" s="239" t="s">
        <v>123</v>
      </c>
      <c r="C68" s="150">
        <v>122.205</v>
      </c>
      <c r="D68" s="137">
        <v>617</v>
      </c>
      <c r="E68" s="137">
        <v>1600</v>
      </c>
      <c r="F68" s="243" t="s">
        <v>38</v>
      </c>
      <c r="G68" s="243" t="s">
        <v>426</v>
      </c>
    </row>
    <row r="69" spans="1:7" x14ac:dyDescent="0.3">
      <c r="A69" s="238" t="s">
        <v>320</v>
      </c>
      <c r="B69" s="239" t="s">
        <v>118</v>
      </c>
      <c r="C69" s="150">
        <v>129.155</v>
      </c>
      <c r="D69" s="137">
        <v>925</v>
      </c>
      <c r="E69" s="137">
        <v>1800</v>
      </c>
      <c r="F69" s="243" t="s">
        <v>38</v>
      </c>
      <c r="G69" s="243" t="s">
        <v>426</v>
      </c>
    </row>
    <row r="70" spans="1:7" x14ac:dyDescent="0.3">
      <c r="A70" s="238" t="s">
        <v>321</v>
      </c>
      <c r="B70" s="239" t="s">
        <v>119</v>
      </c>
      <c r="C70" s="150">
        <v>125.825</v>
      </c>
      <c r="D70" s="137">
        <v>1516</v>
      </c>
      <c r="E70" s="137">
        <v>2516</v>
      </c>
      <c r="F70" s="243" t="s">
        <v>44</v>
      </c>
      <c r="G70" s="243" t="s">
        <v>426</v>
      </c>
    </row>
    <row r="71" spans="1:7" x14ac:dyDescent="0.3">
      <c r="A71" s="238" t="s">
        <v>322</v>
      </c>
      <c r="B71" s="239" t="s">
        <v>120</v>
      </c>
      <c r="C71" s="150">
        <v>123.48</v>
      </c>
      <c r="D71" s="137">
        <v>1860</v>
      </c>
      <c r="E71" s="137">
        <v>2860</v>
      </c>
      <c r="F71" s="243" t="s">
        <v>47</v>
      </c>
      <c r="G71" s="243" t="s">
        <v>426</v>
      </c>
    </row>
    <row r="72" spans="1:7" x14ac:dyDescent="0.3">
      <c r="A72" s="238" t="s">
        <v>323</v>
      </c>
      <c r="B72" s="239" t="s">
        <v>122</v>
      </c>
      <c r="C72" s="150">
        <v>122.61</v>
      </c>
      <c r="D72" s="137">
        <v>1227</v>
      </c>
      <c r="E72" s="137">
        <v>2227</v>
      </c>
      <c r="F72" s="243" t="s">
        <v>42</v>
      </c>
      <c r="G72" s="243" t="s">
        <v>426</v>
      </c>
    </row>
    <row r="73" spans="1:7" x14ac:dyDescent="0.3">
      <c r="A73" s="238" t="s">
        <v>324</v>
      </c>
      <c r="B73" s="239" t="s">
        <v>121</v>
      </c>
      <c r="C73" s="150">
        <v>122.405</v>
      </c>
      <c r="D73" s="137">
        <v>1650</v>
      </c>
      <c r="E73" s="137">
        <v>2650</v>
      </c>
      <c r="F73" s="243" t="s">
        <v>29</v>
      </c>
      <c r="G73" s="243" t="s">
        <v>426</v>
      </c>
    </row>
    <row r="74" spans="1:7" x14ac:dyDescent="0.3">
      <c r="A74" s="238" t="s">
        <v>325</v>
      </c>
      <c r="B74" s="239" t="s">
        <v>443</v>
      </c>
      <c r="C74" s="150">
        <v>130.55000000000001</v>
      </c>
      <c r="D74" s="137">
        <v>584</v>
      </c>
      <c r="E74" s="137">
        <v>1584</v>
      </c>
      <c r="F74" s="243" t="s">
        <v>45</v>
      </c>
      <c r="G74" s="243" t="s">
        <v>426</v>
      </c>
    </row>
    <row r="75" spans="1:7" x14ac:dyDescent="0.3">
      <c r="A75" s="238" t="s">
        <v>326</v>
      </c>
      <c r="B75" s="239" t="s">
        <v>117</v>
      </c>
      <c r="C75" s="150">
        <v>122.21</v>
      </c>
      <c r="D75" s="137">
        <v>1299</v>
      </c>
      <c r="E75" s="137">
        <v>2280</v>
      </c>
      <c r="F75" s="243" t="s">
        <v>29</v>
      </c>
      <c r="G75" s="243" t="s">
        <v>426</v>
      </c>
    </row>
    <row r="76" spans="1:7" x14ac:dyDescent="0.3">
      <c r="A76" s="238" t="s">
        <v>327</v>
      </c>
      <c r="B76" s="239" t="s">
        <v>127</v>
      </c>
      <c r="C76" s="150">
        <v>120.1</v>
      </c>
      <c r="D76" s="137">
        <v>581</v>
      </c>
      <c r="E76" s="137">
        <v>2000</v>
      </c>
      <c r="F76" s="243" t="s">
        <v>38</v>
      </c>
      <c r="G76" s="243" t="s">
        <v>426</v>
      </c>
    </row>
    <row r="77" spans="1:7" x14ac:dyDescent="0.3">
      <c r="A77" s="238" t="s">
        <v>328</v>
      </c>
      <c r="B77" s="239" t="s">
        <v>126</v>
      </c>
      <c r="C77" s="150">
        <v>125.825</v>
      </c>
      <c r="D77" s="137">
        <v>718</v>
      </c>
      <c r="E77" s="137">
        <v>1700</v>
      </c>
      <c r="F77" s="243" t="s">
        <v>53</v>
      </c>
      <c r="G77" s="243" t="s">
        <v>426</v>
      </c>
    </row>
    <row r="78" spans="1:7" x14ac:dyDescent="0.3">
      <c r="A78" s="238" t="s">
        <v>438</v>
      </c>
      <c r="B78" s="239" t="s">
        <v>439</v>
      </c>
      <c r="C78" s="150">
        <v>119.995</v>
      </c>
      <c r="D78" s="244" t="s">
        <v>426</v>
      </c>
      <c r="E78" s="244" t="s">
        <v>426</v>
      </c>
      <c r="F78" s="243" t="s">
        <v>426</v>
      </c>
      <c r="G78" s="243" t="s">
        <v>426</v>
      </c>
    </row>
    <row r="79" spans="1:7" x14ac:dyDescent="0.3">
      <c r="A79" s="238" t="s">
        <v>329</v>
      </c>
      <c r="B79" s="239" t="s">
        <v>128</v>
      </c>
      <c r="C79" s="150">
        <v>125.825</v>
      </c>
      <c r="D79" s="137">
        <v>1299</v>
      </c>
      <c r="E79" s="137">
        <v>2299</v>
      </c>
      <c r="F79" s="243" t="s">
        <v>42</v>
      </c>
      <c r="G79" s="243" t="s">
        <v>426</v>
      </c>
    </row>
    <row r="80" spans="1:7" x14ac:dyDescent="0.3">
      <c r="A80" s="238" t="s">
        <v>437</v>
      </c>
      <c r="B80" s="239" t="s">
        <v>115</v>
      </c>
      <c r="C80" s="150">
        <v>121.23</v>
      </c>
      <c r="D80" s="137">
        <v>1989</v>
      </c>
      <c r="E80" s="137">
        <v>2989</v>
      </c>
      <c r="F80" s="243" t="s">
        <v>52</v>
      </c>
      <c r="G80" s="243" t="s">
        <v>42</v>
      </c>
    </row>
    <row r="81" spans="1:7" x14ac:dyDescent="0.3">
      <c r="A81" s="238" t="s">
        <v>330</v>
      </c>
      <c r="B81" s="239" t="s">
        <v>129</v>
      </c>
      <c r="C81" s="150">
        <v>130.61000000000001</v>
      </c>
      <c r="D81" s="137">
        <v>686</v>
      </c>
      <c r="E81" s="137">
        <v>1670</v>
      </c>
      <c r="F81" s="243" t="s">
        <v>41</v>
      </c>
      <c r="G81" s="243" t="s">
        <v>426</v>
      </c>
    </row>
    <row r="82" spans="1:7" x14ac:dyDescent="0.3">
      <c r="A82" s="238" t="s">
        <v>331</v>
      </c>
      <c r="B82" s="239" t="s">
        <v>132</v>
      </c>
      <c r="C82" s="150">
        <v>122.605</v>
      </c>
      <c r="D82" s="137">
        <v>1329</v>
      </c>
      <c r="E82" s="137">
        <v>2650</v>
      </c>
      <c r="F82" s="243" t="s">
        <v>46</v>
      </c>
      <c r="G82" s="243" t="s">
        <v>426</v>
      </c>
    </row>
    <row r="83" spans="1:7" x14ac:dyDescent="0.3">
      <c r="A83" s="238" t="s">
        <v>332</v>
      </c>
      <c r="B83" s="239" t="s">
        <v>131</v>
      </c>
      <c r="C83" s="150">
        <v>125.825</v>
      </c>
      <c r="D83" s="137">
        <v>1247</v>
      </c>
      <c r="E83" s="137">
        <v>2200</v>
      </c>
      <c r="F83" s="243" t="s">
        <v>46</v>
      </c>
      <c r="G83" s="243" t="s">
        <v>426</v>
      </c>
    </row>
    <row r="84" spans="1:7" x14ac:dyDescent="0.3">
      <c r="A84" s="238" t="s">
        <v>333</v>
      </c>
      <c r="B84" s="239" t="s">
        <v>133</v>
      </c>
      <c r="C84" s="150">
        <v>125.825</v>
      </c>
      <c r="D84" s="137">
        <v>492</v>
      </c>
      <c r="E84" s="137">
        <v>1500</v>
      </c>
      <c r="F84" s="243" t="s">
        <v>47</v>
      </c>
      <c r="G84" s="243" t="s">
        <v>426</v>
      </c>
    </row>
    <row r="85" spans="1:7" x14ac:dyDescent="0.3">
      <c r="A85" s="238" t="s">
        <v>334</v>
      </c>
      <c r="B85" s="239" t="s">
        <v>163</v>
      </c>
      <c r="C85" s="150">
        <v>129.005</v>
      </c>
      <c r="D85" s="137">
        <v>1188</v>
      </c>
      <c r="E85" s="137">
        <v>2200</v>
      </c>
      <c r="F85" s="243" t="s">
        <v>45</v>
      </c>
      <c r="G85" s="243" t="s">
        <v>426</v>
      </c>
    </row>
    <row r="86" spans="1:7" x14ac:dyDescent="0.3">
      <c r="A86" s="238" t="s">
        <v>335</v>
      </c>
      <c r="B86" s="239" t="s">
        <v>134</v>
      </c>
      <c r="C86" s="150">
        <v>118.255</v>
      </c>
      <c r="D86" s="137">
        <v>1673</v>
      </c>
      <c r="E86" s="137">
        <v>2673</v>
      </c>
      <c r="F86" s="243" t="s">
        <v>48</v>
      </c>
      <c r="G86" s="243" t="s">
        <v>426</v>
      </c>
    </row>
    <row r="87" spans="1:7" x14ac:dyDescent="0.3">
      <c r="A87" s="238" t="s">
        <v>336</v>
      </c>
      <c r="B87" s="239" t="s">
        <v>135</v>
      </c>
      <c r="C87" s="150">
        <v>125.825</v>
      </c>
      <c r="D87" s="137">
        <v>636</v>
      </c>
      <c r="E87" s="137">
        <v>1636</v>
      </c>
      <c r="F87" s="243" t="s">
        <v>40</v>
      </c>
      <c r="G87" s="243" t="s">
        <v>426</v>
      </c>
    </row>
    <row r="88" spans="1:7" x14ac:dyDescent="0.3">
      <c r="A88" s="238" t="s">
        <v>337</v>
      </c>
      <c r="B88" s="239" t="s">
        <v>168</v>
      </c>
      <c r="C88" s="150">
        <v>120.33499999999999</v>
      </c>
      <c r="D88" s="137">
        <v>912</v>
      </c>
      <c r="E88" s="137">
        <v>1900</v>
      </c>
      <c r="F88" s="243" t="s">
        <v>53</v>
      </c>
      <c r="G88" s="243" t="s">
        <v>426</v>
      </c>
    </row>
    <row r="89" spans="1:7" x14ac:dyDescent="0.3">
      <c r="A89" s="238" t="s">
        <v>338</v>
      </c>
      <c r="B89" s="239" t="s">
        <v>142</v>
      </c>
      <c r="C89" s="150">
        <v>123.61</v>
      </c>
      <c r="D89" s="137">
        <v>778</v>
      </c>
      <c r="E89" s="137">
        <v>1750</v>
      </c>
      <c r="F89" s="243" t="s">
        <v>53</v>
      </c>
      <c r="G89" s="243" t="s">
        <v>46</v>
      </c>
    </row>
    <row r="90" spans="1:7" x14ac:dyDescent="0.3">
      <c r="A90" s="238" t="s">
        <v>339</v>
      </c>
      <c r="B90" s="239" t="s">
        <v>144</v>
      </c>
      <c r="C90" s="150">
        <v>118.55</v>
      </c>
      <c r="D90" s="137">
        <v>2218</v>
      </c>
      <c r="E90" s="137">
        <v>3218</v>
      </c>
      <c r="F90" s="243" t="s">
        <v>49</v>
      </c>
      <c r="G90" s="243" t="s">
        <v>426</v>
      </c>
    </row>
    <row r="91" spans="1:7" x14ac:dyDescent="0.3">
      <c r="A91" s="238" t="s">
        <v>340</v>
      </c>
      <c r="B91" s="239" t="s">
        <v>143</v>
      </c>
      <c r="C91" s="150">
        <v>120.405</v>
      </c>
      <c r="D91" s="137">
        <v>801</v>
      </c>
      <c r="E91" s="137">
        <v>1805</v>
      </c>
      <c r="F91" s="243" t="s">
        <v>51</v>
      </c>
      <c r="G91" s="243" t="s">
        <v>49</v>
      </c>
    </row>
    <row r="92" spans="1:7" x14ac:dyDescent="0.3">
      <c r="A92" s="238" t="s">
        <v>341</v>
      </c>
      <c r="B92" s="239" t="s">
        <v>137</v>
      </c>
      <c r="C92" s="150">
        <v>123.51</v>
      </c>
      <c r="D92" s="137">
        <v>1375</v>
      </c>
      <c r="E92" s="137">
        <v>2360</v>
      </c>
      <c r="F92" s="243" t="s">
        <v>53</v>
      </c>
      <c r="G92" s="243" t="s">
        <v>426</v>
      </c>
    </row>
    <row r="93" spans="1:7" x14ac:dyDescent="0.3">
      <c r="A93" s="238" t="s">
        <v>342</v>
      </c>
      <c r="B93" s="239" t="s">
        <v>140</v>
      </c>
      <c r="C93" s="150">
        <v>120.675</v>
      </c>
      <c r="D93" s="137">
        <v>715</v>
      </c>
      <c r="E93" s="137">
        <v>1700</v>
      </c>
      <c r="F93" s="243" t="s">
        <v>42</v>
      </c>
      <c r="G93" s="243" t="s">
        <v>426</v>
      </c>
    </row>
    <row r="94" spans="1:7" x14ac:dyDescent="0.3">
      <c r="A94" s="238" t="s">
        <v>343</v>
      </c>
      <c r="B94" s="239" t="s">
        <v>139</v>
      </c>
      <c r="C94" s="150">
        <v>125.825</v>
      </c>
      <c r="D94" s="137">
        <v>781</v>
      </c>
      <c r="E94" s="137">
        <v>1780</v>
      </c>
      <c r="F94" s="243" t="s">
        <v>37</v>
      </c>
      <c r="G94" s="243" t="s">
        <v>426</v>
      </c>
    </row>
    <row r="95" spans="1:7" x14ac:dyDescent="0.3">
      <c r="A95" s="238" t="s">
        <v>344</v>
      </c>
      <c r="B95" s="239" t="s">
        <v>141</v>
      </c>
      <c r="C95" s="150">
        <v>122.6</v>
      </c>
      <c r="D95" s="137">
        <v>1066</v>
      </c>
      <c r="E95" s="137">
        <v>1600</v>
      </c>
      <c r="F95" s="243" t="s">
        <v>53</v>
      </c>
      <c r="G95" s="243" t="s">
        <v>46</v>
      </c>
    </row>
    <row r="96" spans="1:7" x14ac:dyDescent="0.3">
      <c r="A96" s="238" t="s">
        <v>345</v>
      </c>
      <c r="B96" s="239" t="s">
        <v>74</v>
      </c>
      <c r="C96" s="150">
        <v>130.54</v>
      </c>
      <c r="D96" s="137">
        <v>1322</v>
      </c>
      <c r="E96" s="137">
        <v>2300</v>
      </c>
      <c r="F96" s="243" t="s">
        <v>49</v>
      </c>
      <c r="G96" s="243" t="s">
        <v>426</v>
      </c>
    </row>
    <row r="97" spans="1:7" x14ac:dyDescent="0.3">
      <c r="A97" s="238" t="s">
        <v>346</v>
      </c>
      <c r="B97" s="239" t="s">
        <v>138</v>
      </c>
      <c r="C97" s="150">
        <v>130.55000000000001</v>
      </c>
      <c r="D97" s="137">
        <v>653</v>
      </c>
      <c r="E97" s="137">
        <v>1650</v>
      </c>
      <c r="F97" s="243" t="s">
        <v>29</v>
      </c>
      <c r="G97" s="243" t="s">
        <v>426</v>
      </c>
    </row>
    <row r="98" spans="1:7" x14ac:dyDescent="0.3">
      <c r="A98" s="238" t="s">
        <v>347</v>
      </c>
      <c r="B98" s="239" t="s">
        <v>225</v>
      </c>
      <c r="C98" s="150">
        <v>125.825</v>
      </c>
      <c r="D98" s="137">
        <v>1696</v>
      </c>
      <c r="E98" s="137">
        <v>2700</v>
      </c>
      <c r="F98" s="243" t="s">
        <v>39</v>
      </c>
      <c r="G98" s="243" t="s">
        <v>426</v>
      </c>
    </row>
    <row r="99" spans="1:7" x14ac:dyDescent="0.3">
      <c r="A99" s="238" t="s">
        <v>348</v>
      </c>
      <c r="B99" s="239" t="s">
        <v>145</v>
      </c>
      <c r="C99" s="150">
        <v>118.76</v>
      </c>
      <c r="D99" s="137">
        <v>1086</v>
      </c>
      <c r="E99" s="137">
        <v>2060</v>
      </c>
      <c r="F99" s="243" t="s">
        <v>39</v>
      </c>
      <c r="G99" s="243" t="s">
        <v>426</v>
      </c>
    </row>
    <row r="100" spans="1:7" x14ac:dyDescent="0.3">
      <c r="A100" s="238" t="s">
        <v>445</v>
      </c>
      <c r="B100" s="239" t="s">
        <v>446</v>
      </c>
      <c r="C100" s="150">
        <v>119.375</v>
      </c>
      <c r="D100" s="244" t="s">
        <v>426</v>
      </c>
      <c r="E100" s="244" t="s">
        <v>426</v>
      </c>
      <c r="F100" s="243" t="s">
        <v>426</v>
      </c>
      <c r="G100" s="243" t="s">
        <v>426</v>
      </c>
    </row>
    <row r="101" spans="1:7" x14ac:dyDescent="0.3">
      <c r="A101" s="238" t="s">
        <v>444</v>
      </c>
      <c r="B101" s="239" t="s">
        <v>154</v>
      </c>
      <c r="C101" s="150">
        <v>120.80500000000001</v>
      </c>
      <c r="D101" s="137">
        <v>844</v>
      </c>
      <c r="E101" s="137">
        <v>1800</v>
      </c>
      <c r="F101" s="243" t="s">
        <v>54</v>
      </c>
      <c r="G101" s="243" t="s">
        <v>426</v>
      </c>
    </row>
    <row r="102" spans="1:7" x14ac:dyDescent="0.3">
      <c r="A102" s="238" t="s">
        <v>448</v>
      </c>
      <c r="B102" s="239" t="s">
        <v>449</v>
      </c>
      <c r="C102" s="150">
        <v>118.155</v>
      </c>
      <c r="D102" s="244" t="s">
        <v>426</v>
      </c>
      <c r="E102" s="244" t="s">
        <v>426</v>
      </c>
      <c r="F102" s="243" t="s">
        <v>426</v>
      </c>
      <c r="G102" s="243" t="s">
        <v>426</v>
      </c>
    </row>
    <row r="103" spans="1:7" x14ac:dyDescent="0.3">
      <c r="A103" s="238" t="s">
        <v>349</v>
      </c>
      <c r="B103" s="239" t="s">
        <v>146</v>
      </c>
      <c r="C103" s="150">
        <v>130.55000000000001</v>
      </c>
      <c r="D103" s="137">
        <v>1443</v>
      </c>
      <c r="E103" s="137">
        <v>1800</v>
      </c>
      <c r="F103" s="243" t="s">
        <v>29</v>
      </c>
      <c r="G103" s="243" t="s">
        <v>36</v>
      </c>
    </row>
    <row r="104" spans="1:7" x14ac:dyDescent="0.3">
      <c r="A104" s="238" t="s">
        <v>447</v>
      </c>
      <c r="B104" s="239" t="s">
        <v>147</v>
      </c>
      <c r="C104" s="150">
        <v>126.5</v>
      </c>
      <c r="D104" s="137">
        <v>1548</v>
      </c>
      <c r="E104" s="137">
        <v>2600</v>
      </c>
      <c r="F104" s="243" t="s">
        <v>36</v>
      </c>
      <c r="G104" s="243" t="s">
        <v>426</v>
      </c>
    </row>
    <row r="105" spans="1:7" x14ac:dyDescent="0.3">
      <c r="A105" s="238" t="s">
        <v>350</v>
      </c>
      <c r="B105" s="239" t="s">
        <v>149</v>
      </c>
      <c r="C105" s="150">
        <v>123.405</v>
      </c>
      <c r="D105" s="137">
        <v>1001</v>
      </c>
      <c r="E105" s="137">
        <v>1970</v>
      </c>
      <c r="F105" s="243" t="s">
        <v>49</v>
      </c>
      <c r="G105" s="243" t="s">
        <v>37</v>
      </c>
    </row>
    <row r="106" spans="1:7" x14ac:dyDescent="0.3">
      <c r="A106" s="238" t="s">
        <v>351</v>
      </c>
      <c r="B106" s="239" t="s">
        <v>148</v>
      </c>
      <c r="C106" s="150">
        <v>125.825</v>
      </c>
      <c r="D106" s="137">
        <v>1765</v>
      </c>
      <c r="E106" s="137">
        <v>2700</v>
      </c>
      <c r="F106" s="243" t="s">
        <v>237</v>
      </c>
      <c r="G106" s="243" t="s">
        <v>246</v>
      </c>
    </row>
    <row r="107" spans="1:7" x14ac:dyDescent="0.3">
      <c r="A107" s="238" t="s">
        <v>352</v>
      </c>
      <c r="B107" s="239" t="s">
        <v>150</v>
      </c>
      <c r="C107" s="150">
        <v>123.465</v>
      </c>
      <c r="D107" s="137">
        <v>610</v>
      </c>
      <c r="E107" s="137">
        <v>1600</v>
      </c>
      <c r="F107" s="243" t="s">
        <v>29</v>
      </c>
      <c r="G107" s="243" t="s">
        <v>426</v>
      </c>
    </row>
    <row r="108" spans="1:7" x14ac:dyDescent="0.3">
      <c r="A108" s="238" t="s">
        <v>353</v>
      </c>
      <c r="B108" s="239" t="s">
        <v>151</v>
      </c>
      <c r="C108" s="150">
        <v>118.005</v>
      </c>
      <c r="D108" s="137">
        <v>869</v>
      </c>
      <c r="E108" s="137">
        <v>1800</v>
      </c>
      <c r="F108" s="243" t="s">
        <v>29</v>
      </c>
      <c r="G108" s="243" t="s">
        <v>47</v>
      </c>
    </row>
    <row r="109" spans="1:7" x14ac:dyDescent="0.3">
      <c r="A109" s="238" t="s">
        <v>354</v>
      </c>
      <c r="B109" s="239" t="s">
        <v>152</v>
      </c>
      <c r="C109" s="150">
        <v>125.825</v>
      </c>
      <c r="D109" s="137">
        <v>873</v>
      </c>
      <c r="E109" s="137">
        <v>1900</v>
      </c>
      <c r="F109" s="243" t="s">
        <v>47</v>
      </c>
      <c r="G109" s="243" t="s">
        <v>426</v>
      </c>
    </row>
    <row r="110" spans="1:7" x14ac:dyDescent="0.3">
      <c r="A110" s="238" t="s">
        <v>355</v>
      </c>
      <c r="B110" s="239" t="s">
        <v>153</v>
      </c>
      <c r="C110" s="150">
        <v>125.825</v>
      </c>
      <c r="D110" s="137">
        <v>1280</v>
      </c>
      <c r="E110" s="137">
        <v>2280</v>
      </c>
      <c r="F110" s="243" t="s">
        <v>37</v>
      </c>
      <c r="G110" s="243" t="s">
        <v>426</v>
      </c>
    </row>
    <row r="111" spans="1:7" x14ac:dyDescent="0.3">
      <c r="A111" s="238" t="s">
        <v>356</v>
      </c>
      <c r="B111" s="239" t="s">
        <v>155</v>
      </c>
      <c r="C111" s="150">
        <v>125.825</v>
      </c>
      <c r="D111" s="137">
        <v>1677</v>
      </c>
      <c r="E111" s="137">
        <v>2677</v>
      </c>
      <c r="F111" s="243" t="s">
        <v>51</v>
      </c>
      <c r="G111" s="243" t="s">
        <v>426</v>
      </c>
    </row>
    <row r="112" spans="1:7" x14ac:dyDescent="0.3">
      <c r="A112" s="238" t="s">
        <v>357</v>
      </c>
      <c r="B112" s="239" t="s">
        <v>156</v>
      </c>
      <c r="C112" s="150">
        <v>122.6</v>
      </c>
      <c r="D112" s="137">
        <v>604</v>
      </c>
      <c r="E112" s="137">
        <v>2000</v>
      </c>
      <c r="F112" s="243" t="s">
        <v>40</v>
      </c>
      <c r="G112" s="243" t="s">
        <v>426</v>
      </c>
    </row>
    <row r="113" spans="1:7" x14ac:dyDescent="0.3">
      <c r="A113" s="238" t="s">
        <v>358</v>
      </c>
      <c r="B113" s="239" t="s">
        <v>166</v>
      </c>
      <c r="C113" s="150">
        <v>122.59</v>
      </c>
      <c r="D113" s="137">
        <v>1978</v>
      </c>
      <c r="E113" s="137">
        <v>2953</v>
      </c>
      <c r="F113" s="243" t="s">
        <v>41</v>
      </c>
      <c r="G113" s="243" t="s">
        <v>37</v>
      </c>
    </row>
    <row r="114" spans="1:7" x14ac:dyDescent="0.3">
      <c r="A114" s="238" t="s">
        <v>359</v>
      </c>
      <c r="B114" s="239" t="s">
        <v>211</v>
      </c>
      <c r="C114" s="150">
        <v>130.55500000000001</v>
      </c>
      <c r="D114" s="137">
        <v>564</v>
      </c>
      <c r="E114" s="137">
        <v>1564</v>
      </c>
      <c r="F114" s="243" t="s">
        <v>40</v>
      </c>
      <c r="G114" s="243" t="s">
        <v>426</v>
      </c>
    </row>
    <row r="115" spans="1:7" x14ac:dyDescent="0.3">
      <c r="A115" s="238" t="s">
        <v>360</v>
      </c>
      <c r="B115" s="239" t="s">
        <v>157</v>
      </c>
      <c r="C115" s="150">
        <v>118.58</v>
      </c>
      <c r="D115" s="137">
        <v>1207</v>
      </c>
      <c r="E115" s="137">
        <v>2150</v>
      </c>
      <c r="F115" s="243" t="s">
        <v>29</v>
      </c>
      <c r="G115" s="243" t="s">
        <v>426</v>
      </c>
    </row>
    <row r="116" spans="1:7" x14ac:dyDescent="0.3">
      <c r="A116" s="238" t="s">
        <v>451</v>
      </c>
      <c r="B116" s="239" t="s">
        <v>452</v>
      </c>
      <c r="C116" s="150">
        <v>128.36500000000001</v>
      </c>
      <c r="D116" s="244" t="s">
        <v>426</v>
      </c>
      <c r="E116" s="244" t="s">
        <v>426</v>
      </c>
      <c r="F116" s="243" t="s">
        <v>426</v>
      </c>
      <c r="G116" s="243" t="s">
        <v>426</v>
      </c>
    </row>
    <row r="117" spans="1:7" x14ac:dyDescent="0.3">
      <c r="A117" s="238" t="s">
        <v>450</v>
      </c>
      <c r="B117" s="239" t="s">
        <v>158</v>
      </c>
      <c r="C117" s="150">
        <v>120.155</v>
      </c>
      <c r="D117" s="137">
        <v>741</v>
      </c>
      <c r="E117" s="137">
        <v>1741</v>
      </c>
      <c r="F117" s="243" t="s">
        <v>29</v>
      </c>
      <c r="G117" s="243" t="s">
        <v>426</v>
      </c>
    </row>
    <row r="118" spans="1:7" x14ac:dyDescent="0.3">
      <c r="A118" s="238" t="s">
        <v>361</v>
      </c>
      <c r="B118" s="239" t="s">
        <v>159</v>
      </c>
      <c r="C118" s="150">
        <v>125.825</v>
      </c>
      <c r="D118" s="137">
        <v>1217</v>
      </c>
      <c r="E118" s="137">
        <v>1700</v>
      </c>
      <c r="F118" s="243" t="s">
        <v>41</v>
      </c>
      <c r="G118" s="243" t="s">
        <v>426</v>
      </c>
    </row>
    <row r="119" spans="1:7" x14ac:dyDescent="0.3">
      <c r="A119" s="238" t="s">
        <v>362</v>
      </c>
      <c r="B119" s="239" t="s">
        <v>173</v>
      </c>
      <c r="C119" s="150">
        <v>123.61</v>
      </c>
      <c r="D119" s="137">
        <v>1742</v>
      </c>
      <c r="E119" s="137">
        <v>2400</v>
      </c>
      <c r="F119" s="243" t="s">
        <v>49</v>
      </c>
      <c r="G119" s="243" t="s">
        <v>426</v>
      </c>
    </row>
    <row r="120" spans="1:7" x14ac:dyDescent="0.3">
      <c r="A120" s="238" t="s">
        <v>363</v>
      </c>
      <c r="B120" s="239" t="s">
        <v>170</v>
      </c>
      <c r="C120" s="150">
        <v>126.905</v>
      </c>
      <c r="D120" s="137">
        <v>702</v>
      </c>
      <c r="E120" s="137">
        <v>1690</v>
      </c>
      <c r="F120" s="243" t="s">
        <v>42</v>
      </c>
      <c r="G120" s="243" t="s">
        <v>426</v>
      </c>
    </row>
    <row r="121" spans="1:7" x14ac:dyDescent="0.3">
      <c r="A121" s="238" t="s">
        <v>364</v>
      </c>
      <c r="B121" s="239" t="s">
        <v>160</v>
      </c>
      <c r="C121" s="150">
        <v>125.825</v>
      </c>
      <c r="D121" s="137">
        <v>1351</v>
      </c>
      <c r="E121" s="137">
        <v>2351</v>
      </c>
      <c r="F121" s="243" t="s">
        <v>46</v>
      </c>
      <c r="G121" s="243" t="s">
        <v>426</v>
      </c>
    </row>
    <row r="122" spans="1:7" x14ac:dyDescent="0.3">
      <c r="A122" s="238" t="s">
        <v>365</v>
      </c>
      <c r="B122" s="239" t="s">
        <v>130</v>
      </c>
      <c r="C122" s="150">
        <v>130.6</v>
      </c>
      <c r="D122" s="137">
        <v>1374</v>
      </c>
      <c r="E122" s="137">
        <v>2350</v>
      </c>
      <c r="F122" s="243" t="s">
        <v>49</v>
      </c>
      <c r="G122" s="243" t="s">
        <v>426</v>
      </c>
    </row>
    <row r="123" spans="1:7" x14ac:dyDescent="0.3">
      <c r="A123" s="238" t="s">
        <v>366</v>
      </c>
      <c r="B123" s="239" t="s">
        <v>162</v>
      </c>
      <c r="C123" s="150">
        <v>125.825</v>
      </c>
      <c r="D123" s="137">
        <v>1339</v>
      </c>
      <c r="E123" s="137">
        <v>2000</v>
      </c>
      <c r="F123" s="243" t="s">
        <v>29</v>
      </c>
      <c r="G123" s="243" t="s">
        <v>426</v>
      </c>
    </row>
    <row r="124" spans="1:7" x14ac:dyDescent="0.3">
      <c r="A124" s="238" t="s">
        <v>367</v>
      </c>
      <c r="B124" s="239" t="s">
        <v>172</v>
      </c>
      <c r="C124" s="150">
        <v>118.755</v>
      </c>
      <c r="D124" s="137">
        <v>1529</v>
      </c>
      <c r="E124" s="137">
        <v>2500</v>
      </c>
      <c r="F124" s="243" t="s">
        <v>45</v>
      </c>
      <c r="G124" s="243" t="s">
        <v>426</v>
      </c>
    </row>
    <row r="125" spans="1:7" x14ac:dyDescent="0.3">
      <c r="A125" s="238" t="s">
        <v>368</v>
      </c>
      <c r="B125" s="239" t="s">
        <v>164</v>
      </c>
      <c r="C125" s="150">
        <v>123.59</v>
      </c>
      <c r="D125" s="137">
        <v>1250</v>
      </c>
      <c r="E125" s="137">
        <v>2300</v>
      </c>
      <c r="F125" s="243" t="s">
        <v>51</v>
      </c>
      <c r="G125" s="243" t="s">
        <v>36</v>
      </c>
    </row>
    <row r="126" spans="1:7" x14ac:dyDescent="0.3">
      <c r="A126" s="238" t="s">
        <v>369</v>
      </c>
      <c r="B126" s="239" t="s">
        <v>171</v>
      </c>
      <c r="C126" s="150">
        <v>127.78</v>
      </c>
      <c r="D126" s="137">
        <v>676</v>
      </c>
      <c r="E126" s="137">
        <v>2400</v>
      </c>
      <c r="F126" s="243" t="s">
        <v>45</v>
      </c>
      <c r="G126" s="243" t="s">
        <v>426</v>
      </c>
    </row>
    <row r="127" spans="1:7" x14ac:dyDescent="0.3">
      <c r="A127" s="238" t="s">
        <v>370</v>
      </c>
      <c r="B127" s="239" t="s">
        <v>91</v>
      </c>
      <c r="C127" s="150">
        <v>125.825</v>
      </c>
      <c r="D127" s="137">
        <v>522</v>
      </c>
      <c r="E127" s="137">
        <v>1500</v>
      </c>
      <c r="F127" s="243" t="s">
        <v>236</v>
      </c>
      <c r="G127" s="243" t="s">
        <v>248</v>
      </c>
    </row>
    <row r="128" spans="1:7" x14ac:dyDescent="0.3">
      <c r="A128" s="238" t="s">
        <v>371</v>
      </c>
      <c r="B128" s="239" t="s">
        <v>165</v>
      </c>
      <c r="C128" s="150">
        <v>125.825</v>
      </c>
      <c r="D128" s="137">
        <v>623</v>
      </c>
      <c r="E128" s="137">
        <v>1623</v>
      </c>
      <c r="F128" s="243" t="s">
        <v>29</v>
      </c>
      <c r="G128" s="243" t="s">
        <v>37</v>
      </c>
    </row>
    <row r="129" spans="1:7" x14ac:dyDescent="0.3">
      <c r="A129" s="238" t="s">
        <v>372</v>
      </c>
      <c r="B129" s="239" t="s">
        <v>433</v>
      </c>
      <c r="C129" s="150">
        <v>118.11</v>
      </c>
      <c r="D129" s="137">
        <v>1247</v>
      </c>
      <c r="E129" s="137">
        <v>2247</v>
      </c>
      <c r="F129" s="243" t="s">
        <v>45</v>
      </c>
      <c r="G129" s="243" t="s">
        <v>42</v>
      </c>
    </row>
    <row r="130" spans="1:7" x14ac:dyDescent="0.3">
      <c r="A130" s="238" t="s">
        <v>373</v>
      </c>
      <c r="B130" s="239" t="s">
        <v>161</v>
      </c>
      <c r="C130" s="150">
        <v>123.59</v>
      </c>
      <c r="D130" s="137">
        <v>1434</v>
      </c>
      <c r="E130" s="137">
        <v>2420</v>
      </c>
      <c r="F130" s="243" t="s">
        <v>38</v>
      </c>
      <c r="G130" s="243" t="s">
        <v>426</v>
      </c>
    </row>
    <row r="131" spans="1:7" x14ac:dyDescent="0.3">
      <c r="A131" s="238" t="s">
        <v>374</v>
      </c>
      <c r="B131" s="239" t="s">
        <v>177</v>
      </c>
      <c r="C131" s="150">
        <v>126.85</v>
      </c>
      <c r="D131" s="137">
        <v>883</v>
      </c>
      <c r="E131" s="137">
        <v>1870</v>
      </c>
      <c r="F131" s="243" t="s">
        <v>54</v>
      </c>
      <c r="G131" s="243" t="s">
        <v>52</v>
      </c>
    </row>
    <row r="132" spans="1:7" x14ac:dyDescent="0.3">
      <c r="A132" s="238" t="s">
        <v>375</v>
      </c>
      <c r="B132" s="239" t="s">
        <v>174</v>
      </c>
      <c r="C132" s="150">
        <v>125.825</v>
      </c>
      <c r="D132" s="137">
        <v>538</v>
      </c>
      <c r="E132" s="137">
        <v>1538</v>
      </c>
      <c r="F132" s="243" t="s">
        <v>238</v>
      </c>
      <c r="G132" s="243" t="s">
        <v>249</v>
      </c>
    </row>
    <row r="133" spans="1:7" x14ac:dyDescent="0.3">
      <c r="A133" s="238" t="s">
        <v>376</v>
      </c>
      <c r="B133" s="239" t="s">
        <v>176</v>
      </c>
      <c r="C133" s="150">
        <v>120.675</v>
      </c>
      <c r="D133" s="137">
        <v>984</v>
      </c>
      <c r="E133" s="137">
        <v>2000</v>
      </c>
      <c r="F133" s="243" t="s">
        <v>36</v>
      </c>
      <c r="G133" s="243" t="s">
        <v>426</v>
      </c>
    </row>
    <row r="134" spans="1:7" x14ac:dyDescent="0.3">
      <c r="A134" s="238" t="s">
        <v>377</v>
      </c>
      <c r="B134" s="239" t="s">
        <v>181</v>
      </c>
      <c r="C134" s="150">
        <v>125.825</v>
      </c>
      <c r="D134" s="137">
        <v>1247</v>
      </c>
      <c r="E134" s="137">
        <v>2000</v>
      </c>
      <c r="F134" s="243" t="s">
        <v>29</v>
      </c>
      <c r="G134" s="243" t="s">
        <v>426</v>
      </c>
    </row>
    <row r="135" spans="1:7" x14ac:dyDescent="0.3">
      <c r="A135" s="238" t="s">
        <v>378</v>
      </c>
      <c r="B135" s="239" t="s">
        <v>175</v>
      </c>
      <c r="C135" s="150">
        <v>123.51</v>
      </c>
      <c r="D135" s="137">
        <v>1273</v>
      </c>
      <c r="E135" s="137">
        <v>2260</v>
      </c>
      <c r="F135" s="243" t="s">
        <v>29</v>
      </c>
      <c r="G135" s="243" t="s">
        <v>426</v>
      </c>
    </row>
    <row r="136" spans="1:7" x14ac:dyDescent="0.3">
      <c r="A136" s="238" t="s">
        <v>379</v>
      </c>
      <c r="B136" s="239" t="s">
        <v>180</v>
      </c>
      <c r="C136" s="150">
        <v>122.205</v>
      </c>
      <c r="D136" s="137">
        <v>728</v>
      </c>
      <c r="E136" s="137">
        <v>1500</v>
      </c>
      <c r="F136" s="243" t="s">
        <v>36</v>
      </c>
      <c r="G136" s="243" t="s">
        <v>426</v>
      </c>
    </row>
    <row r="137" spans="1:7" x14ac:dyDescent="0.3">
      <c r="A137" s="238" t="s">
        <v>380</v>
      </c>
      <c r="B137" s="239" t="s">
        <v>178</v>
      </c>
      <c r="C137" s="150">
        <v>125.825</v>
      </c>
      <c r="D137" s="137">
        <v>679</v>
      </c>
      <c r="E137" s="137">
        <v>1200</v>
      </c>
      <c r="F137" s="243" t="s">
        <v>53</v>
      </c>
      <c r="G137" s="243" t="s">
        <v>426</v>
      </c>
    </row>
    <row r="138" spans="1:7" x14ac:dyDescent="0.3">
      <c r="A138" s="238" t="s">
        <v>381</v>
      </c>
      <c r="B138" s="239" t="s">
        <v>179</v>
      </c>
      <c r="C138" s="150">
        <v>119.66</v>
      </c>
      <c r="D138" s="137">
        <v>1329</v>
      </c>
      <c r="E138" s="137">
        <v>2330</v>
      </c>
      <c r="F138" s="243" t="s">
        <v>29</v>
      </c>
      <c r="G138" s="243" t="s">
        <v>426</v>
      </c>
    </row>
    <row r="139" spans="1:7" x14ac:dyDescent="0.3">
      <c r="A139" s="238" t="s">
        <v>382</v>
      </c>
      <c r="B139" s="239" t="s">
        <v>191</v>
      </c>
      <c r="C139" s="150">
        <v>123.61</v>
      </c>
      <c r="D139" s="137">
        <v>1404</v>
      </c>
      <c r="E139" s="137">
        <v>2400</v>
      </c>
      <c r="F139" s="243" t="s">
        <v>51</v>
      </c>
      <c r="G139" s="243" t="s">
        <v>426</v>
      </c>
    </row>
    <row r="140" spans="1:7" x14ac:dyDescent="0.3">
      <c r="A140" s="238" t="s">
        <v>383</v>
      </c>
      <c r="B140" s="239" t="s">
        <v>182</v>
      </c>
      <c r="C140" s="150">
        <v>125.825</v>
      </c>
      <c r="D140" s="137">
        <v>1345</v>
      </c>
      <c r="E140" s="137">
        <v>2345</v>
      </c>
      <c r="F140" s="243" t="s">
        <v>29</v>
      </c>
      <c r="G140" s="243" t="s">
        <v>426</v>
      </c>
    </row>
    <row r="141" spans="1:7" x14ac:dyDescent="0.3">
      <c r="A141" s="238" t="s">
        <v>384</v>
      </c>
      <c r="B141" s="239" t="s">
        <v>184</v>
      </c>
      <c r="C141" s="150">
        <v>125.825</v>
      </c>
      <c r="D141" s="137">
        <v>1827</v>
      </c>
      <c r="E141" s="137">
        <v>2827</v>
      </c>
      <c r="F141" s="243" t="s">
        <v>36</v>
      </c>
      <c r="G141" s="243" t="s">
        <v>426</v>
      </c>
    </row>
    <row r="142" spans="1:7" x14ac:dyDescent="0.3">
      <c r="A142" s="238" t="s">
        <v>385</v>
      </c>
      <c r="B142" s="239" t="s">
        <v>192</v>
      </c>
      <c r="C142" s="150">
        <v>120.68</v>
      </c>
      <c r="D142" s="137">
        <v>837</v>
      </c>
      <c r="E142" s="137">
        <v>1820</v>
      </c>
      <c r="F142" s="243" t="s">
        <v>36</v>
      </c>
      <c r="G142" s="243" t="s">
        <v>426</v>
      </c>
    </row>
    <row r="143" spans="1:7" x14ac:dyDescent="0.3">
      <c r="A143" s="238" t="s">
        <v>386</v>
      </c>
      <c r="B143" s="239" t="s">
        <v>185</v>
      </c>
      <c r="C143" s="150">
        <v>125.825</v>
      </c>
      <c r="D143" s="137">
        <v>1132</v>
      </c>
      <c r="E143" s="137">
        <v>2000</v>
      </c>
      <c r="F143" s="243" t="s">
        <v>239</v>
      </c>
      <c r="G143" s="243" t="s">
        <v>250</v>
      </c>
    </row>
    <row r="144" spans="1:7" x14ac:dyDescent="0.3">
      <c r="A144" s="238" t="s">
        <v>387</v>
      </c>
      <c r="B144" s="239" t="s">
        <v>186</v>
      </c>
      <c r="C144" s="150">
        <v>123.51</v>
      </c>
      <c r="D144" s="137">
        <v>1614</v>
      </c>
      <c r="E144" s="137">
        <v>2590</v>
      </c>
      <c r="F144" s="243" t="s">
        <v>38</v>
      </c>
      <c r="G144" s="243" t="s">
        <v>36</v>
      </c>
    </row>
    <row r="145" spans="1:7" x14ac:dyDescent="0.3">
      <c r="A145" s="238" t="s">
        <v>388</v>
      </c>
      <c r="B145" s="239" t="s">
        <v>198</v>
      </c>
      <c r="C145" s="150">
        <v>125.825</v>
      </c>
      <c r="D145" s="137">
        <v>696</v>
      </c>
      <c r="E145" s="137">
        <v>1696</v>
      </c>
      <c r="F145" s="243" t="s">
        <v>51</v>
      </c>
      <c r="G145" s="243" t="s">
        <v>426</v>
      </c>
    </row>
    <row r="146" spans="1:7" x14ac:dyDescent="0.3">
      <c r="A146" s="238" t="s">
        <v>389</v>
      </c>
      <c r="B146" s="239" t="s">
        <v>189</v>
      </c>
      <c r="C146" s="150">
        <v>120.005</v>
      </c>
      <c r="D146" s="137">
        <v>1161</v>
      </c>
      <c r="E146" s="137">
        <v>1650</v>
      </c>
      <c r="F146" s="243" t="s">
        <v>54</v>
      </c>
      <c r="G146" s="243" t="s">
        <v>426</v>
      </c>
    </row>
    <row r="147" spans="1:7" x14ac:dyDescent="0.3">
      <c r="A147" s="238" t="s">
        <v>390</v>
      </c>
      <c r="B147" s="239" t="s">
        <v>187</v>
      </c>
      <c r="C147" s="150">
        <v>122.405</v>
      </c>
      <c r="D147" s="137">
        <v>1079</v>
      </c>
      <c r="E147" s="137">
        <v>1920</v>
      </c>
      <c r="F147" s="243" t="s">
        <v>51</v>
      </c>
      <c r="G147" s="243" t="s">
        <v>426</v>
      </c>
    </row>
    <row r="148" spans="1:7" x14ac:dyDescent="0.3">
      <c r="A148" s="238" t="s">
        <v>391</v>
      </c>
      <c r="B148" s="239" t="s">
        <v>190</v>
      </c>
      <c r="C148" s="150">
        <v>122.19</v>
      </c>
      <c r="D148" s="137">
        <v>1335</v>
      </c>
      <c r="E148" s="137">
        <v>2300</v>
      </c>
      <c r="F148" s="243" t="s">
        <v>37</v>
      </c>
      <c r="G148" s="243" t="s">
        <v>426</v>
      </c>
    </row>
    <row r="149" spans="1:7" x14ac:dyDescent="0.3">
      <c r="A149" s="238" t="s">
        <v>392</v>
      </c>
      <c r="B149" s="239" t="s">
        <v>195</v>
      </c>
      <c r="C149" s="150">
        <v>123.505</v>
      </c>
      <c r="D149" s="137">
        <v>1565</v>
      </c>
      <c r="E149" s="137">
        <v>2530</v>
      </c>
      <c r="F149" s="243" t="s">
        <v>41</v>
      </c>
      <c r="G149" s="243" t="s">
        <v>426</v>
      </c>
    </row>
    <row r="150" spans="1:7" x14ac:dyDescent="0.3">
      <c r="A150" s="238" t="s">
        <v>393</v>
      </c>
      <c r="B150" s="239" t="s">
        <v>193</v>
      </c>
      <c r="C150" s="150">
        <v>118.76</v>
      </c>
      <c r="D150" s="137">
        <v>1378</v>
      </c>
      <c r="E150" s="137">
        <v>2370</v>
      </c>
      <c r="F150" s="243" t="s">
        <v>38</v>
      </c>
      <c r="G150" s="243" t="s">
        <v>36</v>
      </c>
    </row>
    <row r="151" spans="1:7" x14ac:dyDescent="0.3">
      <c r="A151" s="238" t="s">
        <v>394</v>
      </c>
      <c r="B151" s="239" t="s">
        <v>199</v>
      </c>
      <c r="C151" s="150">
        <v>125.825</v>
      </c>
      <c r="D151" s="137">
        <v>787</v>
      </c>
      <c r="E151" s="137">
        <v>1787</v>
      </c>
      <c r="F151" s="243" t="s">
        <v>48</v>
      </c>
      <c r="G151" s="243" t="s">
        <v>426</v>
      </c>
    </row>
    <row r="152" spans="1:7" x14ac:dyDescent="0.3">
      <c r="A152" s="238" t="s">
        <v>395</v>
      </c>
      <c r="B152" s="239" t="s">
        <v>223</v>
      </c>
      <c r="C152" s="150">
        <v>122.80500000000001</v>
      </c>
      <c r="D152" s="137">
        <v>1102</v>
      </c>
      <c r="E152" s="137">
        <v>1750</v>
      </c>
      <c r="F152" s="243" t="s">
        <v>29</v>
      </c>
      <c r="G152" s="243" t="s">
        <v>426</v>
      </c>
    </row>
    <row r="153" spans="1:7" x14ac:dyDescent="0.3">
      <c r="A153" s="238" t="s">
        <v>396</v>
      </c>
      <c r="B153" s="239" t="s">
        <v>196</v>
      </c>
      <c r="C153" s="150">
        <v>125.825</v>
      </c>
      <c r="D153" s="137">
        <v>988</v>
      </c>
      <c r="E153" s="137">
        <v>2000</v>
      </c>
      <c r="F153" s="243" t="s">
        <v>29</v>
      </c>
      <c r="G153" s="243" t="s">
        <v>426</v>
      </c>
    </row>
    <row r="154" spans="1:7" x14ac:dyDescent="0.3">
      <c r="A154" s="238" t="s">
        <v>397</v>
      </c>
      <c r="B154" s="239" t="s">
        <v>194</v>
      </c>
      <c r="C154" s="150">
        <v>125.825</v>
      </c>
      <c r="D154" s="137">
        <v>614</v>
      </c>
      <c r="E154" s="137">
        <v>1614</v>
      </c>
      <c r="F154" s="243" t="s">
        <v>53</v>
      </c>
      <c r="G154" s="243" t="s">
        <v>41</v>
      </c>
    </row>
    <row r="155" spans="1:7" x14ac:dyDescent="0.3">
      <c r="A155" s="238" t="s">
        <v>398</v>
      </c>
      <c r="B155" s="239" t="s">
        <v>197</v>
      </c>
      <c r="C155" s="150">
        <v>125.825</v>
      </c>
      <c r="D155" s="137">
        <v>1804</v>
      </c>
      <c r="E155" s="137">
        <v>2804</v>
      </c>
      <c r="F155" s="243" t="s">
        <v>52</v>
      </c>
      <c r="G155" s="243" t="s">
        <v>426</v>
      </c>
    </row>
    <row r="156" spans="1:7" x14ac:dyDescent="0.3">
      <c r="A156" s="238" t="s">
        <v>399</v>
      </c>
      <c r="B156" s="239" t="s">
        <v>200</v>
      </c>
      <c r="C156" s="150">
        <v>122.605</v>
      </c>
      <c r="D156" s="137">
        <v>1099</v>
      </c>
      <c r="E156" s="137">
        <v>2100</v>
      </c>
      <c r="F156" s="243" t="s">
        <v>45</v>
      </c>
      <c r="G156" s="243" t="s">
        <v>37</v>
      </c>
    </row>
    <row r="157" spans="1:7" x14ac:dyDescent="0.3">
      <c r="A157" s="238" t="s">
        <v>400</v>
      </c>
      <c r="B157" s="239" t="s">
        <v>201</v>
      </c>
      <c r="C157" s="150">
        <v>125.825</v>
      </c>
      <c r="D157" s="137">
        <v>902</v>
      </c>
      <c r="E157" s="137">
        <v>1900</v>
      </c>
      <c r="F157" s="243" t="s">
        <v>53</v>
      </c>
      <c r="G157" s="243" t="s">
        <v>426</v>
      </c>
    </row>
    <row r="158" spans="1:7" x14ac:dyDescent="0.3">
      <c r="A158" s="238" t="s">
        <v>401</v>
      </c>
      <c r="B158" s="239" t="s">
        <v>183</v>
      </c>
      <c r="C158" s="150">
        <v>119.64</v>
      </c>
      <c r="D158" s="137">
        <v>763</v>
      </c>
      <c r="E158" s="137">
        <v>1600</v>
      </c>
      <c r="F158" s="243" t="s">
        <v>41</v>
      </c>
      <c r="G158" s="243" t="s">
        <v>426</v>
      </c>
    </row>
    <row r="159" spans="1:7" x14ac:dyDescent="0.3">
      <c r="A159" s="238" t="s">
        <v>402</v>
      </c>
      <c r="B159" s="239" t="s">
        <v>202</v>
      </c>
      <c r="C159" s="150">
        <v>122.61</v>
      </c>
      <c r="D159" s="137">
        <v>1440</v>
      </c>
      <c r="E159" s="137">
        <v>2460</v>
      </c>
      <c r="F159" s="243" t="s">
        <v>42</v>
      </c>
      <c r="G159" s="243" t="s">
        <v>46</v>
      </c>
    </row>
    <row r="160" spans="1:7" x14ac:dyDescent="0.3">
      <c r="A160" s="238" t="s">
        <v>454</v>
      </c>
      <c r="B160" s="239" t="s">
        <v>455</v>
      </c>
      <c r="C160" s="240">
        <v>120.55500000000001</v>
      </c>
      <c r="D160" s="244" t="s">
        <v>426</v>
      </c>
      <c r="E160" s="244" t="s">
        <v>426</v>
      </c>
      <c r="F160" s="243" t="s">
        <v>426</v>
      </c>
      <c r="G160" s="243" t="s">
        <v>426</v>
      </c>
    </row>
    <row r="161" spans="1:7" x14ac:dyDescent="0.3">
      <c r="A161" s="238" t="s">
        <v>453</v>
      </c>
      <c r="B161" s="239" t="s">
        <v>64</v>
      </c>
      <c r="C161" s="240">
        <v>119.6</v>
      </c>
      <c r="D161" s="241">
        <v>778</v>
      </c>
      <c r="E161" s="241">
        <v>1800</v>
      </c>
      <c r="F161" s="242" t="s">
        <v>47</v>
      </c>
      <c r="G161" s="242" t="s">
        <v>29</v>
      </c>
    </row>
    <row r="162" spans="1:7" x14ac:dyDescent="0.3">
      <c r="A162" s="238" t="s">
        <v>403</v>
      </c>
      <c r="B162" s="239" t="s">
        <v>169</v>
      </c>
      <c r="C162" s="150">
        <v>123.41</v>
      </c>
      <c r="D162" s="137">
        <v>1027</v>
      </c>
      <c r="E162" s="137">
        <v>2000</v>
      </c>
      <c r="F162" s="243" t="s">
        <v>29</v>
      </c>
      <c r="G162" s="243" t="s">
        <v>426</v>
      </c>
    </row>
    <row r="163" spans="1:7" x14ac:dyDescent="0.3">
      <c r="A163" s="238" t="s">
        <v>404</v>
      </c>
      <c r="B163" s="239" t="s">
        <v>203</v>
      </c>
      <c r="C163" s="150">
        <v>123.405</v>
      </c>
      <c r="D163" s="137">
        <v>1639</v>
      </c>
      <c r="E163" s="137">
        <v>2630</v>
      </c>
      <c r="F163" s="243" t="s">
        <v>29</v>
      </c>
      <c r="G163" s="243" t="s">
        <v>426</v>
      </c>
    </row>
    <row r="164" spans="1:7" x14ac:dyDescent="0.3">
      <c r="A164" s="238" t="s">
        <v>405</v>
      </c>
      <c r="B164" s="239" t="s">
        <v>204</v>
      </c>
      <c r="C164" s="150">
        <v>122.41</v>
      </c>
      <c r="D164" s="137">
        <v>1148</v>
      </c>
      <c r="E164" s="137">
        <v>1640</v>
      </c>
      <c r="F164" s="243" t="s">
        <v>52</v>
      </c>
      <c r="G164" s="243" t="s">
        <v>37</v>
      </c>
    </row>
    <row r="165" spans="1:7" x14ac:dyDescent="0.3">
      <c r="A165" s="238" t="s">
        <v>406</v>
      </c>
      <c r="B165" s="239" t="s">
        <v>205</v>
      </c>
      <c r="C165" s="150">
        <v>122.605</v>
      </c>
      <c r="D165" s="137">
        <v>2123</v>
      </c>
      <c r="E165" s="137">
        <v>3100</v>
      </c>
      <c r="F165" s="243" t="s">
        <v>49</v>
      </c>
      <c r="G165" s="243" t="s">
        <v>426</v>
      </c>
    </row>
    <row r="166" spans="1:7" x14ac:dyDescent="0.3">
      <c r="A166" s="238" t="s">
        <v>407</v>
      </c>
      <c r="B166" s="239" t="s">
        <v>208</v>
      </c>
      <c r="C166" s="150">
        <v>125.825</v>
      </c>
      <c r="D166" s="137">
        <v>1588</v>
      </c>
      <c r="E166" s="137">
        <v>2588</v>
      </c>
      <c r="F166" s="243" t="s">
        <v>52</v>
      </c>
      <c r="G166" s="243" t="s">
        <v>426</v>
      </c>
    </row>
    <row r="167" spans="1:7" x14ac:dyDescent="0.3">
      <c r="A167" s="238" t="s">
        <v>408</v>
      </c>
      <c r="B167" s="239" t="s">
        <v>206</v>
      </c>
      <c r="C167" s="150">
        <v>125.825</v>
      </c>
      <c r="D167" s="137">
        <v>919</v>
      </c>
      <c r="E167" s="137">
        <v>1919</v>
      </c>
      <c r="F167" s="243" t="s">
        <v>51</v>
      </c>
      <c r="G167" s="243" t="s">
        <v>426</v>
      </c>
    </row>
    <row r="168" spans="1:7" x14ac:dyDescent="0.3">
      <c r="A168" s="238" t="s">
        <v>409</v>
      </c>
      <c r="B168" s="239" t="s">
        <v>207</v>
      </c>
      <c r="C168" s="150">
        <v>125.825</v>
      </c>
      <c r="D168" s="137">
        <v>1490</v>
      </c>
      <c r="E168" s="137">
        <v>2490</v>
      </c>
      <c r="F168" s="243" t="s">
        <v>241</v>
      </c>
      <c r="G168" s="243" t="s">
        <v>252</v>
      </c>
    </row>
    <row r="169" spans="1:7" x14ac:dyDescent="0.3">
      <c r="A169" s="238" t="s">
        <v>410</v>
      </c>
      <c r="B169" s="239" t="s">
        <v>209</v>
      </c>
      <c r="C169" s="150">
        <v>123.4</v>
      </c>
      <c r="D169" s="137">
        <v>787</v>
      </c>
      <c r="E169" s="137">
        <v>1770</v>
      </c>
      <c r="F169" s="243" t="s">
        <v>53</v>
      </c>
      <c r="G169" s="243" t="s">
        <v>426</v>
      </c>
    </row>
    <row r="170" spans="1:7" x14ac:dyDescent="0.3">
      <c r="A170" s="238" t="s">
        <v>411</v>
      </c>
      <c r="B170" s="239" t="s">
        <v>210</v>
      </c>
      <c r="C170" s="150">
        <v>122.21</v>
      </c>
      <c r="D170" s="137">
        <v>1342</v>
      </c>
      <c r="E170" s="137">
        <v>2600</v>
      </c>
      <c r="F170" s="243" t="s">
        <v>48</v>
      </c>
      <c r="G170" s="243" t="s">
        <v>426</v>
      </c>
    </row>
    <row r="171" spans="1:7" x14ac:dyDescent="0.3">
      <c r="A171" s="238" t="s">
        <v>412</v>
      </c>
      <c r="B171" s="239" t="s">
        <v>213</v>
      </c>
      <c r="C171" s="150">
        <v>125.825</v>
      </c>
      <c r="D171" s="137">
        <v>787</v>
      </c>
      <c r="E171" s="137">
        <v>1800</v>
      </c>
      <c r="F171" s="243" t="s">
        <v>40</v>
      </c>
      <c r="G171" s="243" t="s">
        <v>426</v>
      </c>
    </row>
    <row r="172" spans="1:7" x14ac:dyDescent="0.3">
      <c r="A172" s="238" t="s">
        <v>413</v>
      </c>
      <c r="B172" s="239" t="s">
        <v>218</v>
      </c>
      <c r="C172" s="150">
        <v>130.60499999999999</v>
      </c>
      <c r="D172" s="137">
        <v>988</v>
      </c>
      <c r="E172" s="137">
        <v>2000</v>
      </c>
      <c r="F172" s="243" t="s">
        <v>42</v>
      </c>
      <c r="G172" s="243" t="s">
        <v>48</v>
      </c>
    </row>
    <row r="173" spans="1:7" x14ac:dyDescent="0.3">
      <c r="A173" s="238" t="s">
        <v>457</v>
      </c>
      <c r="B173" s="239" t="s">
        <v>458</v>
      </c>
      <c r="C173" s="150">
        <v>127.48</v>
      </c>
      <c r="D173" s="244" t="s">
        <v>426</v>
      </c>
      <c r="E173" s="244" t="s">
        <v>426</v>
      </c>
      <c r="F173" s="243" t="s">
        <v>426</v>
      </c>
      <c r="G173" s="243" t="s">
        <v>426</v>
      </c>
    </row>
    <row r="174" spans="1:7" x14ac:dyDescent="0.3">
      <c r="A174" s="238" t="s">
        <v>456</v>
      </c>
      <c r="B174" s="239" t="s">
        <v>214</v>
      </c>
      <c r="C174" s="150">
        <v>133.08000000000001</v>
      </c>
      <c r="D174" s="137">
        <v>919</v>
      </c>
      <c r="E174" s="137">
        <v>2000</v>
      </c>
      <c r="F174" s="243" t="s">
        <v>47</v>
      </c>
      <c r="G174" s="243" t="s">
        <v>52</v>
      </c>
    </row>
    <row r="175" spans="1:7" x14ac:dyDescent="0.3">
      <c r="A175" s="238" t="s">
        <v>414</v>
      </c>
      <c r="B175" s="239" t="s">
        <v>212</v>
      </c>
      <c r="C175" s="150">
        <v>122.19</v>
      </c>
      <c r="D175" s="137">
        <v>1325</v>
      </c>
      <c r="E175" s="137">
        <v>2310</v>
      </c>
      <c r="F175" s="243" t="s">
        <v>29</v>
      </c>
      <c r="G175" s="243" t="s">
        <v>426</v>
      </c>
    </row>
    <row r="176" spans="1:7" x14ac:dyDescent="0.3">
      <c r="A176" s="238" t="s">
        <v>415</v>
      </c>
      <c r="B176" s="239" t="s">
        <v>216</v>
      </c>
      <c r="C176" s="150">
        <v>125.33</v>
      </c>
      <c r="D176" s="137">
        <v>1611</v>
      </c>
      <c r="E176" s="137">
        <v>2625</v>
      </c>
      <c r="F176" s="243" t="s">
        <v>52</v>
      </c>
      <c r="G176" s="243" t="s">
        <v>426</v>
      </c>
    </row>
    <row r="177" spans="1:7" x14ac:dyDescent="0.3">
      <c r="A177" s="238" t="s">
        <v>416</v>
      </c>
      <c r="B177" s="239" t="s">
        <v>215</v>
      </c>
      <c r="C177" s="150">
        <v>125.825</v>
      </c>
      <c r="D177" s="137">
        <v>1033</v>
      </c>
      <c r="E177" s="137">
        <v>2000</v>
      </c>
      <c r="F177" s="243" t="s">
        <v>52</v>
      </c>
      <c r="G177" s="243" t="s">
        <v>426</v>
      </c>
    </row>
    <row r="178" spans="1:7" x14ac:dyDescent="0.3">
      <c r="A178" s="238" t="s">
        <v>417</v>
      </c>
      <c r="B178" s="239" t="s">
        <v>217</v>
      </c>
      <c r="C178" s="150">
        <v>125.825</v>
      </c>
      <c r="D178" s="137">
        <v>820</v>
      </c>
      <c r="E178" s="137">
        <v>1820</v>
      </c>
      <c r="F178" s="243" t="s">
        <v>36</v>
      </c>
      <c r="G178" s="243" t="s">
        <v>426</v>
      </c>
    </row>
    <row r="179" spans="1:7" x14ac:dyDescent="0.3">
      <c r="A179" s="238" t="s">
        <v>418</v>
      </c>
      <c r="B179" s="239" t="s">
        <v>219</v>
      </c>
      <c r="C179" s="150">
        <v>120.33</v>
      </c>
      <c r="D179" s="137">
        <v>915</v>
      </c>
      <c r="E179" s="137">
        <v>1700</v>
      </c>
      <c r="F179" s="243" t="s">
        <v>39</v>
      </c>
      <c r="G179" s="243" t="s">
        <v>426</v>
      </c>
    </row>
    <row r="180" spans="1:7" x14ac:dyDescent="0.3">
      <c r="A180" s="238" t="s">
        <v>419</v>
      </c>
      <c r="B180" s="239" t="s">
        <v>220</v>
      </c>
      <c r="C180" s="150">
        <v>123.605</v>
      </c>
      <c r="D180" s="137">
        <v>794</v>
      </c>
      <c r="E180" s="137">
        <v>1810</v>
      </c>
      <c r="F180" s="243" t="s">
        <v>47</v>
      </c>
      <c r="G180" s="243" t="s">
        <v>426</v>
      </c>
    </row>
    <row r="181" spans="1:7" x14ac:dyDescent="0.3">
      <c r="A181" s="238" t="s">
        <v>420</v>
      </c>
      <c r="B181" s="239" t="s">
        <v>221</v>
      </c>
      <c r="C181" s="150">
        <v>125.825</v>
      </c>
      <c r="D181" s="137">
        <v>1040</v>
      </c>
      <c r="E181" s="137">
        <v>2040</v>
      </c>
      <c r="F181" s="243" t="s">
        <v>45</v>
      </c>
      <c r="G181" s="243" t="s">
        <v>426</v>
      </c>
    </row>
    <row r="182" spans="1:7" x14ac:dyDescent="0.3">
      <c r="A182" s="238" t="s">
        <v>421</v>
      </c>
      <c r="B182" s="239" t="s">
        <v>222</v>
      </c>
      <c r="C182" s="150">
        <v>126.63</v>
      </c>
      <c r="D182" s="137">
        <v>1617</v>
      </c>
      <c r="E182" s="137">
        <v>2618</v>
      </c>
      <c r="F182" s="243" t="s">
        <v>41</v>
      </c>
      <c r="G182" s="243" t="s">
        <v>426</v>
      </c>
    </row>
    <row r="183" spans="1:7" x14ac:dyDescent="0.3">
      <c r="A183" s="238" t="s">
        <v>422</v>
      </c>
      <c r="B183" s="239" t="s">
        <v>227</v>
      </c>
      <c r="C183" s="150">
        <v>125.81</v>
      </c>
      <c r="D183" s="137">
        <v>883</v>
      </c>
      <c r="E183" s="137">
        <v>1900</v>
      </c>
      <c r="F183" s="243" t="s">
        <v>52</v>
      </c>
      <c r="G183" s="243" t="s">
        <v>426</v>
      </c>
    </row>
    <row r="184" spans="1:7" x14ac:dyDescent="0.3">
      <c r="A184" s="238" t="s">
        <v>423</v>
      </c>
      <c r="B184" s="239" t="s">
        <v>228</v>
      </c>
      <c r="C184" s="150">
        <v>125.825</v>
      </c>
      <c r="D184" s="137">
        <v>1513</v>
      </c>
      <c r="E184" s="137">
        <v>2513</v>
      </c>
      <c r="F184" s="243" t="s">
        <v>37</v>
      </c>
      <c r="G184" s="243" t="s">
        <v>426</v>
      </c>
    </row>
    <row r="185" spans="1:7" x14ac:dyDescent="0.3">
      <c r="A185" s="238" t="s">
        <v>459</v>
      </c>
      <c r="B185" s="239" t="s">
        <v>460</v>
      </c>
      <c r="C185" s="150">
        <v>118.755</v>
      </c>
      <c r="D185" s="246">
        <v>604</v>
      </c>
      <c r="E185" s="246">
        <v>2000</v>
      </c>
      <c r="F185" s="247" t="s">
        <v>40</v>
      </c>
      <c r="G185" s="243" t="s">
        <v>426</v>
      </c>
    </row>
    <row r="186" spans="1:7" x14ac:dyDescent="0.3">
      <c r="A186" s="238" t="s">
        <v>424</v>
      </c>
      <c r="B186" s="239" t="s">
        <v>226</v>
      </c>
      <c r="C186" s="150">
        <v>122.61</v>
      </c>
      <c r="D186" s="137">
        <v>1408</v>
      </c>
      <c r="E186" s="137">
        <v>2620</v>
      </c>
      <c r="F186" s="243" t="s">
        <v>36</v>
      </c>
      <c r="G186" s="243" t="s">
        <v>426</v>
      </c>
    </row>
    <row r="187" spans="1:7" x14ac:dyDescent="0.3">
      <c r="A187" s="238" t="s">
        <v>425</v>
      </c>
      <c r="B187" s="239" t="s">
        <v>224</v>
      </c>
      <c r="C187" s="150">
        <v>130.59</v>
      </c>
      <c r="D187" s="137">
        <v>827</v>
      </c>
      <c r="E187" s="137">
        <v>1811</v>
      </c>
      <c r="F187" s="243" t="s">
        <v>49</v>
      </c>
      <c r="G187" s="243" t="s">
        <v>426</v>
      </c>
    </row>
    <row r="188" spans="1:7" x14ac:dyDescent="0.3">
      <c r="D188" s="2"/>
      <c r="E188" s="2"/>
      <c r="F188" s="3"/>
      <c r="G188" s="3"/>
    </row>
    <row r="189" spans="1:7" x14ac:dyDescent="0.3">
      <c r="A189" s="4"/>
      <c r="B189" s="5"/>
      <c r="C189" s="1"/>
      <c r="D189" s="2"/>
      <c r="E189" s="2"/>
      <c r="F189" s="3"/>
      <c r="G189" s="3"/>
    </row>
    <row r="190" spans="1:7" x14ac:dyDescent="0.3">
      <c r="A190" s="4"/>
      <c r="B190" s="5"/>
      <c r="C190" s="1"/>
      <c r="D190" s="2"/>
      <c r="E190" s="2"/>
      <c r="F190" s="3"/>
      <c r="G190" s="3"/>
    </row>
    <row r="191" spans="1:7" x14ac:dyDescent="0.3">
      <c r="A191" s="4"/>
      <c r="B191" s="5"/>
      <c r="C191" s="1"/>
      <c r="D191" s="2"/>
      <c r="E191" s="2"/>
      <c r="F191" s="3"/>
      <c r="G191" s="3"/>
    </row>
    <row r="192" spans="1:7" x14ac:dyDescent="0.3">
      <c r="A192" s="4"/>
      <c r="B192" s="5"/>
      <c r="C192" s="1"/>
      <c r="D192" s="2"/>
      <c r="E192" s="2"/>
      <c r="F192" s="3"/>
      <c r="G192" s="3"/>
    </row>
    <row r="193" spans="1:7" x14ac:dyDescent="0.3">
      <c r="A193" s="4"/>
      <c r="B193" s="5"/>
      <c r="C193" s="1"/>
      <c r="D193" s="2"/>
      <c r="E193" s="2"/>
      <c r="F193" s="3"/>
      <c r="G193" s="3"/>
    </row>
    <row r="194" spans="1:7" x14ac:dyDescent="0.3">
      <c r="A194" s="4"/>
      <c r="B194" s="5"/>
      <c r="C194" s="1"/>
      <c r="D194" s="2"/>
      <c r="E194" s="2"/>
      <c r="F194" s="3"/>
      <c r="G194" s="3"/>
    </row>
    <row r="195" spans="1:7" x14ac:dyDescent="0.3">
      <c r="A195" s="4"/>
      <c r="B195" s="5"/>
      <c r="C195" s="1"/>
      <c r="D195" s="2"/>
      <c r="E195" s="2"/>
      <c r="F195" s="3"/>
      <c r="G195" s="3"/>
    </row>
    <row r="196" spans="1:7" x14ac:dyDescent="0.3">
      <c r="A196" s="4"/>
      <c r="B196" s="5"/>
      <c r="C196" s="1"/>
      <c r="D196" s="2"/>
      <c r="E196" s="2"/>
      <c r="F196" s="3"/>
      <c r="G196" s="3"/>
    </row>
    <row r="197" spans="1:7" x14ac:dyDescent="0.3">
      <c r="A197" s="4"/>
      <c r="B197" s="5"/>
      <c r="C197" s="1"/>
      <c r="D197" s="2"/>
      <c r="E197" s="2"/>
      <c r="F197" s="3"/>
      <c r="G197" s="3"/>
    </row>
    <row r="198" spans="1:7" x14ac:dyDescent="0.3">
      <c r="A198" s="4"/>
      <c r="B198" s="5"/>
      <c r="C198" s="1"/>
      <c r="D198" s="2"/>
      <c r="E198" s="2"/>
      <c r="F198" s="3"/>
      <c r="G198" s="3"/>
    </row>
  </sheetData>
  <sheetProtection algorithmName="SHA-512" hashValue="g/W9BxbtkszDEc6pJbRmb5aWgmUTbtJcZ0jzrBDeA8ncdTIM7hVGMQQTqbfdYFxU+LGV6ZZvwqvx1ATUqdYJxA==" saltValue="dqBW5HNu3KTJbVliDNqoLg==" spinCount="100000" sheet="1" objects="1" scenarios="1" selectLockedCells="1"/>
  <sortState ref="A2:G186">
    <sortCondition ref="A2:A186"/>
  </sortState>
  <customSheetViews>
    <customSheetView guid="{B44E7861-8D9F-404D-9033-290428AA5D96}" topLeftCell="A162">
      <selection activeCell="G188" sqref="G188"/>
      <pageMargins left="0.7" right="0.7" top="0.78740157499999996" bottom="0.78740157499999996" header="0.3" footer="0.3"/>
    </customSheetView>
    <customSheetView guid="{B565ED29-3D41-40DD-A145-79FB2B17E775}" topLeftCell="A51">
      <selection activeCell="C63" sqref="C63"/>
      <pageMargins left="0.7" right="0.7" top="0.78740157499999996" bottom="0.78740157499999996" header="0.3" footer="0.3"/>
    </customSheetView>
    <customSheetView guid="{EA88F487-B9FE-49A7-BCC6-B74728D46408}" topLeftCell="A162">
      <selection activeCell="G188" sqref="G188"/>
      <pageMargins left="0.7" right="0.7" top="0.78740157499999996" bottom="0.78740157499999996" header="0.3" footer="0.3"/>
    </customSheetView>
  </customSheetViews>
  <pageMargins left="0.7" right="0.7" top="0.78740157499999996" bottom="0.78740157499999996" header="0.3" footer="0.3"/>
</worksheet>
</file>

<file path=xl/worksheets/wsSortMap1.xml><?xml version="1.0" encoding="utf-8"?>
<worksheetSortMap xmlns="http://schemas.microsoft.com/office/excel/2006/main">
  <rowSortMap ref="A23:XFD174" count="38">
    <row newVal="22" oldVal="23"/>
    <row newVal="23" oldVal="24"/>
    <row newVal="24" oldVal="25"/>
    <row newVal="25" oldVal="26"/>
    <row newVal="26" oldVal="22"/>
    <row newVal="63" oldVal="66"/>
    <row newVal="64" oldVal="63"/>
    <row newVal="66" oldVal="67"/>
    <row newVal="67" oldVal="68"/>
    <row newVal="68" oldVal="69"/>
    <row newVal="69" oldVal="70"/>
    <row newVal="70" oldVal="71"/>
    <row newVal="71" oldVal="72"/>
    <row newVal="72" oldVal="73"/>
    <row newVal="73" oldVal="74"/>
    <row newVal="74" oldVal="75"/>
    <row newVal="75" oldVal="76"/>
    <row newVal="76" oldVal="77"/>
    <row newVal="77" oldVal="64"/>
    <row newVal="78" oldVal="79"/>
    <row newVal="79" oldVal="78"/>
    <row newVal="101" oldVal="103"/>
    <row newVal="103" oldVal="101"/>
    <row newVal="111" oldVal="112"/>
    <row newVal="112" oldVal="113"/>
    <row newVal="113" oldVal="114"/>
    <row newVal="114" oldVal="115"/>
    <row newVal="115" oldVal="111"/>
    <row newVal="159" oldVal="166"/>
    <row newVal="160" oldVal="159"/>
    <row newVal="161" oldVal="160"/>
    <row newVal="162" oldVal="161"/>
    <row newVal="163" oldVal="162"/>
    <row newVal="164" oldVal="163"/>
    <row newVal="165" oldVal="164"/>
    <row newVal="166" oldVal="165"/>
    <row newVal="172" oldVal="173"/>
    <row newVal="173" oldVal="172"/>
  </rowSortMap>
</worksheetSortMap>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Úvod</vt:lpstr>
      <vt:lpstr>Štítek MALY</vt:lpstr>
      <vt:lpstr>Štítek VELKÝ</vt:lpstr>
      <vt:lpstr>Štítek CRT</vt:lpstr>
      <vt:lpstr>Letiště HK kraj</vt:lpstr>
      <vt:lpstr>Databáze letišť</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Kánský Jan</dc:creator>
  <cp:lastModifiedBy>Honza</cp:lastModifiedBy>
  <cp:lastPrinted>2020-02-06T21:10:55Z</cp:lastPrinted>
  <dcterms:created xsi:type="dcterms:W3CDTF">2014-04-16T17:20:08Z</dcterms:created>
  <dcterms:modified xsi:type="dcterms:W3CDTF">2020-02-06T21:40:29Z</dcterms:modified>
</cp:coreProperties>
</file>